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Desktop backup\Desktop 990409-corona\TVR-1402\SUP\EDC.Sup\3 EAMG\Project Deliverables checklist\استان فارس\14030728-OUT\"/>
    </mc:Choice>
  </mc:AlternateContent>
  <xr:revisionPtr revIDLastSave="0" documentId="13_ncr:1_{0A70DAEE-C1E6-41E4-8587-ABCB65C21C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D Sheet" sheetId="6" r:id="rId1"/>
    <sheet name="چک‌لیست مستندات پروژه" sheetId="2" r:id="rId2"/>
    <sheet name="چک‌لیست شرح خدمات" sheetId="1" r:id="rId3"/>
    <sheet name="جدول پیشرفت پروژه" sheetId="4" r:id="rId4"/>
    <sheet name="جدول تجمیعی امتیازات" sheetId="3" r:id="rId5"/>
  </sheets>
  <definedNames>
    <definedName name="_xlnm.Print_Area" localSheetId="3">'جدول پیشرفت پروژه'!$A$2:$C$95</definedName>
    <definedName name="_xlnm.Print_Area" localSheetId="2">'چک‌لیست شرح خدمات'!$A$1:$F$76</definedName>
    <definedName name="_xlnm.Print_Area" localSheetId="1">'چک‌لیست مستندات پروژه'!$A$1:$H$18</definedName>
    <definedName name="_xlnm.Print_Titles" localSheetId="3">'جدول پیشرفت پروژه'!$2:$3</definedName>
    <definedName name="_xlnm.Print_Titles" localSheetId="2">'چک‌لیست شرح خدمات'!$1:$4</definedName>
    <definedName name="_xlnm.Print_Titles" localSheetId="1">'چک‌لیست مستندات پروژه'!$1:$4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F21" i="2"/>
  <c r="G20" i="2"/>
  <c r="F20" i="2"/>
  <c r="C21" i="2" l="1"/>
  <c r="E4" i="3" s="1"/>
  <c r="C20" i="2"/>
  <c r="E3" i="3" s="1"/>
  <c r="C78" i="1"/>
  <c r="D78" i="1"/>
  <c r="E6" i="3" l="1"/>
  <c r="F10" i="4"/>
  <c r="F9" i="4" s="1"/>
  <c r="F12" i="4"/>
  <c r="F11" i="4" s="1"/>
  <c r="F14" i="4"/>
  <c r="F13" i="4" s="1"/>
  <c r="F16" i="4"/>
  <c r="F15" i="4" s="1"/>
  <c r="F18" i="4"/>
  <c r="F17" i="4" s="1"/>
  <c r="F20" i="4"/>
  <c r="F19" i="4" s="1"/>
  <c r="F22" i="4"/>
  <c r="F21" i="4" s="1"/>
  <c r="F24" i="4"/>
  <c r="F23" i="4" s="1"/>
  <c r="F25" i="4"/>
  <c r="F27" i="4"/>
  <c r="F26" i="4" s="1"/>
  <c r="F29" i="4"/>
  <c r="F28" i="4" s="1"/>
  <c r="F31" i="4"/>
  <c r="F30" i="4" s="1"/>
  <c r="F33" i="4"/>
  <c r="F32" i="4" s="1"/>
  <c r="F35" i="4"/>
  <c r="F34" i="4" s="1"/>
  <c r="F37" i="4"/>
  <c r="F36" i="4" s="1"/>
  <c r="F39" i="4"/>
  <c r="F40" i="4"/>
  <c r="F41" i="4"/>
  <c r="F42" i="4"/>
  <c r="F43" i="4"/>
  <c r="F44" i="4"/>
  <c r="F45" i="4"/>
  <c r="F47" i="4"/>
  <c r="F46" i="4" s="1"/>
  <c r="F49" i="4"/>
  <c r="F50" i="4"/>
  <c r="F52" i="4"/>
  <c r="F51" i="4" s="1"/>
  <c r="F54" i="4"/>
  <c r="F55" i="4"/>
  <c r="F57" i="4"/>
  <c r="F58" i="4"/>
  <c r="F60" i="4"/>
  <c r="F59" i="4" s="1"/>
  <c r="F62" i="4"/>
  <c r="F61" i="4" s="1"/>
  <c r="F64" i="4"/>
  <c r="F65" i="4"/>
  <c r="F66" i="4"/>
  <c r="F67" i="4"/>
  <c r="F68" i="4"/>
  <c r="F70" i="4"/>
  <c r="F69" i="4" s="1"/>
  <c r="F72" i="4"/>
  <c r="F71" i="4" s="1"/>
  <c r="F74" i="4"/>
  <c r="F73" i="4" s="1"/>
  <c r="F76" i="4"/>
  <c r="F75" i="4" s="1"/>
  <c r="F78" i="4"/>
  <c r="F77" i="4" s="1"/>
  <c r="F80" i="4"/>
  <c r="F79" i="4" s="1"/>
  <c r="F82" i="4"/>
  <c r="F81" i="4" s="1"/>
  <c r="F84" i="4"/>
  <c r="F83" i="4" s="1"/>
  <c r="F86" i="4"/>
  <c r="F85" i="4" s="1"/>
  <c r="F88" i="4"/>
  <c r="F87" i="4" s="1"/>
  <c r="F90" i="4"/>
  <c r="F89" i="4" s="1"/>
  <c r="F92" i="4"/>
  <c r="F91" i="4" s="1"/>
  <c r="F94" i="4"/>
  <c r="F93" i="4" s="1"/>
  <c r="F96" i="4"/>
  <c r="F95" i="4" s="1"/>
  <c r="D97" i="4"/>
  <c r="F5" i="4"/>
  <c r="F6" i="4"/>
  <c r="F8" i="4"/>
  <c r="F7" i="4" s="1"/>
  <c r="D80" i="1"/>
  <c r="C80" i="1" s="1"/>
  <c r="E8" i="3" s="1"/>
  <c r="D81" i="1"/>
  <c r="C81" i="1" s="1"/>
  <c r="E9" i="3" s="1"/>
  <c r="D79" i="1"/>
  <c r="C79" i="1" s="1"/>
  <c r="E7" i="3" s="1"/>
  <c r="D77" i="1"/>
  <c r="C77" i="1" s="1"/>
  <c r="E5" i="3" s="1"/>
  <c r="E79" i="1"/>
  <c r="F56" i="4" l="1"/>
  <c r="F48" i="4"/>
  <c r="F53" i="4"/>
  <c r="F63" i="4"/>
  <c r="F38" i="4"/>
  <c r="F4" i="4"/>
  <c r="F97" i="4" l="1"/>
  <c r="E10" i="3" s="1"/>
  <c r="E11" i="3" s="1"/>
</calcChain>
</file>

<file path=xl/sharedStrings.xml><?xml version="1.0" encoding="utf-8"?>
<sst xmlns="http://schemas.openxmlformats.org/spreadsheetml/2006/main" count="390" uniqueCount="256">
  <si>
    <t>ردیف</t>
  </si>
  <si>
    <t>وضعیت</t>
  </si>
  <si>
    <t>توضیحات</t>
  </si>
  <si>
    <t>بلی</t>
  </si>
  <si>
    <t>خیر</t>
  </si>
  <si>
    <t>*</t>
  </si>
  <si>
    <t>محدوده موضوعی</t>
  </si>
  <si>
    <t>محدوده تطبیقی</t>
  </si>
  <si>
    <t>محدوده سازمانی</t>
  </si>
  <si>
    <t>مدل‌سازی معماری وضع موجود</t>
  </si>
  <si>
    <t>بکارگیری رویکرد قابلیت‌محور</t>
  </si>
  <si>
    <t>مدل‌سازی وضعیت مطلوب</t>
  </si>
  <si>
    <t>برنامه‌ریزی عملیاتی</t>
  </si>
  <si>
    <t>برنامه‌ریزی استراتژیک واحد IT</t>
  </si>
  <si>
    <t>توسعه معماری تطبیقی (تطبیق با معماری مرجع)</t>
  </si>
  <si>
    <t>وضعیت هریک از موضوعات زیر که در شرح خدمات قرار دارد را مشخص نمایید: (موضوعات اضافی را در بخش توضیحات درج نمایید)</t>
  </si>
  <si>
    <t>مؤلفه‌های معماری که در شرح خدمات (جهت تطابق با معماری مرجع) قرار دارد را مشخص نمایید: (مؤلفه‌های اضافی را در بخش توضیحات درج نمایید)</t>
  </si>
  <si>
    <t>فرآیند</t>
  </si>
  <si>
    <t>خدمت کسب‌وکاری</t>
  </si>
  <si>
    <t>کارکرد (وظیفه)</t>
  </si>
  <si>
    <t>عامل کسب‌وکاری</t>
  </si>
  <si>
    <t>مؤلفه داده (موجودیت‌های اطلاعاتی)</t>
  </si>
  <si>
    <t>سرویس‌های نرم‌افزاری و  زیرساختی</t>
  </si>
  <si>
    <t>محدوده سازمانی پروژه را مشخص نمایید: (موضوعات اضافی را در بخش توضیحات درج نمایید)</t>
  </si>
  <si>
    <t>ستاد شرکت توزیع</t>
  </si>
  <si>
    <t>توزیع‌های زیرمجموعه</t>
  </si>
  <si>
    <t>فرآورده‌های تطبیقی</t>
  </si>
  <si>
    <t>جدول تطبیقی فرآیندها</t>
  </si>
  <si>
    <t>جدول تطبیقی خدمت کسب‌وکاری</t>
  </si>
  <si>
    <t>جدول تطبیقی کارکرد (وظیفه)</t>
  </si>
  <si>
    <t>جدول تطبیقی عامل کسب‌وکاری</t>
  </si>
  <si>
    <t>جدول تطبیقی مؤلفه داده (موجودیت‌های اطلاعاتی)</t>
  </si>
  <si>
    <t>برنامه کاربردی (سیستم‌های اطلاعاتی)</t>
  </si>
  <si>
    <t>جدول تطبیقی برنامه کاربردی (سیستم‌های اطلاعاتی)</t>
  </si>
  <si>
    <t>جدول تطبیقی سرویس کاربردی</t>
  </si>
  <si>
    <t>جدول تطبیقی سرویس‌های نرم‌افزاری و  زیرساختی</t>
  </si>
  <si>
    <t>کلی</t>
  </si>
  <si>
    <t>آیا قرارداد پروژه دارای بخش «شرح خدمات فنی» می‌باشد؟</t>
  </si>
  <si>
    <t>جدول تحلیل شکاف با معماری مرجع</t>
  </si>
  <si>
    <t>گزارش تجمیعی تطابق مؤلفه‌های معماری وضعیت موجود با معماری مرجع</t>
  </si>
  <si>
    <t>فرآورده‌های مدل‌سازی معماری وضع موجود</t>
  </si>
  <si>
    <t>Function Hierarchy Diagram (FHD)</t>
  </si>
  <si>
    <t>Process Hierarchy Diagram (PHD) (As-Is)</t>
  </si>
  <si>
    <t>Entity Relationship Diagram (ERD)</t>
  </si>
  <si>
    <t>Application catalog (As-Is)</t>
  </si>
  <si>
    <t>App Landscape (As-Is)</t>
  </si>
  <si>
    <t>Application behavior (As-Is)</t>
  </si>
  <si>
    <t xml:space="preserve">گردش کار فرآیندهای اضافی وضعیت موجود </t>
  </si>
  <si>
    <t xml:space="preserve">ماتریس‌های تناظر مؤلفه‌های معماری </t>
  </si>
  <si>
    <t>فرآورده‌های موضوع بکارگیری رویکرد قابلیت‌محور</t>
  </si>
  <si>
    <t>در صورتی‌که موضوع «توسعه معماری تطبیقی (تطبیق با معماری مرجع)» در محدوده پروژه است، وضعیت قرارگیری هر یک از فرآورده‌های زیر در محدوده پروژه را مشخص نمایید: (فرآورده‌های اضافی را در بخش توضیحات درج نمایید)</t>
  </si>
  <si>
    <t>کاتالوگ مشخصات قابلیت‌ها</t>
  </si>
  <si>
    <t>روش بلوغ‌سنجی قابلیت‌ها و نتایج بلوغ‌سنجی موجود</t>
  </si>
  <si>
    <t>روش تعیین اهمیت استراتژیک قابلیت‌ها و نتایج آن</t>
  </si>
  <si>
    <t>روش تعیین سطح بلوغ مطلوب قابلیت‌ها و نتایج آن</t>
  </si>
  <si>
    <t>Capability Map  (نقشه قابلیت‌ها)</t>
  </si>
  <si>
    <t>Capability view (مدل‌های معماری هر قابلیت)</t>
  </si>
  <si>
    <t>مدل نقشه حرارتی (Heat Map) قابلیت‌ها (بر حسب اهمیت استراتژیک)</t>
  </si>
  <si>
    <t>مدل‌های نقشه حرارتی (Heat Map) قابلیت‌ها (بر حسب نتایج بلوغ‌سنجی)</t>
  </si>
  <si>
    <t xml:space="preserve">گزارش تجمیعی نتایج مرحله </t>
  </si>
  <si>
    <t>موضوع/ معیار</t>
  </si>
  <si>
    <t>شرح</t>
  </si>
  <si>
    <t>فرآورده‌های مدل‌سازی وضعیت مطلوب</t>
  </si>
  <si>
    <t>در صورتی‌که موضوع «مدل‌سازی معماری وضع موجود» در محدوده پروژه است، وضعیت قرارگیری هر یک از فرآورده‌های زیر در محدوده پروژه را مشخص نمایید: (فرآورده‌های اضافی را در بخش توضیحات درج نمایید)</t>
  </si>
  <si>
    <t>در صورتی‌که موضوع «مدل‌سازی وضعیت مطلوب» در محدوده پروژه است، وضعیت قرارگیری هر یک از فرآورده‌های زیر در محدوده پروژه را مشخص نمایید: (فرآورده‌های اضافی را در بخش توضیحات درج نمایید)</t>
  </si>
  <si>
    <t>در صورتی‌که موضوع «بکارگیری رویکرد قابلیت‌محور» در محدوده پروژه است، وضعیت قرارگیری هر یک از فرآورده‌های زیر در محدوده پروژه را مشخص نمایید: (فرآورده‌های اضافی را در بخش توضیحات درج نمایید)</t>
  </si>
  <si>
    <t>Process Hierarchy Diagram (PHD) (To-Be)</t>
  </si>
  <si>
    <t>Application Catalog (To-Be)</t>
  </si>
  <si>
    <t>Application Landscape (To-Be)</t>
  </si>
  <si>
    <t>Application behavior (To-Be)</t>
  </si>
  <si>
    <t>Application Usage (To-Be)</t>
  </si>
  <si>
    <t>جدول تحلیل شکاف</t>
  </si>
  <si>
    <t>فهرست و مشخصات پروژه‌ها</t>
  </si>
  <si>
    <t>اولویت‌بندی اجرایی پروژه‌ها</t>
  </si>
  <si>
    <t>شرح خدمات فنی 3 (سه) پروژه اولویت‌دار</t>
  </si>
  <si>
    <t>فرآورده‌های برنامه‌ریزی عملیاتی</t>
  </si>
  <si>
    <t>در صورتی‌که موضوع «برنامه‌ریزی عملیاتی» در محدوده پروژه است، وضعیت قرارگیری هر یک از فرآورده‌های زیر در محدوده پروژه را مشخص نمایید: (فرآورده‌های اضافی را در بخش توضیحات درج نمایید)</t>
  </si>
  <si>
    <t>سند نقشه‎راه و برنامه عملیاتی (گزارش تجمیعی)</t>
  </si>
  <si>
    <t>آیا خدمات آموزشی حوزه معماری سازمانی جهت آگاه‌سازی و آموزش عمومی (مدیران و سایر کارکنان) و آموزش عملی (کارکنان متولی) در محدوده پروژه قرار دارد؟</t>
  </si>
  <si>
    <t>سایر</t>
  </si>
  <si>
    <t>برای اطلاع کلی از قالب و محتوای شرح خدمات فنی قرارداد معماری سازمانی، وضعیت موارد زیر را مشخص نمایید: (درصورت نیاز، اطلاعات اضافی را در بخش توضیحات درج نمایید)</t>
  </si>
  <si>
    <t>آیا از فرمت استاندارد «شرح خدمات فنی پروژه‌های معماری تطبیقی» منتشر شده توسط توانیر استفاده شده است؟</t>
  </si>
  <si>
    <t>آیا استاندارد مدل‌سازی شامل ArchiMate , BPMN برای تهیه مدل‌های معماری تعیین شده است؟</t>
  </si>
  <si>
    <t>آیا نرم‌افزار Sparx EA به‌عنوان ابزار معماری تعیین شده است؟</t>
  </si>
  <si>
    <t>سرویس کاربردی (عملیات اصلی سیستم‌های اطلاعاتی)</t>
  </si>
  <si>
    <t>فرآورده‌های برنامه‌ریزی استراتژیک واحد IT</t>
  </si>
  <si>
    <t>در صورتی‌که موضوع «برنامه‌ریزی استراتژیک واحد IT» در محدوده پروژه است، وضعیت قرارگیری هر یک از فرآورده‌های زیر در محدوده پروژه را مشخص نمایید: (فرآورده‌های اضافی را در بخش توضیحات درج نمایید)</t>
  </si>
  <si>
    <t>عناصر استراتژیک واحد IT (ماموریت، چشم‌انداز)</t>
  </si>
  <si>
    <t>اهداف و استراتژی‌های واحد IT</t>
  </si>
  <si>
    <t>گزارش تجمیعی برنامه‌ریزی استراتژیک واحد IT</t>
  </si>
  <si>
    <t>بررسی قالب ارسال اطلاعات</t>
  </si>
  <si>
    <t>طبقه‌بندی فولدرها</t>
  </si>
  <si>
    <t>نام‌گذاری استاندارد فولدرها</t>
  </si>
  <si>
    <t>تایید</t>
  </si>
  <si>
    <t>رد</t>
  </si>
  <si>
    <t>بررسی شکلی ارسال اطلاعات</t>
  </si>
  <si>
    <t>بررسی ارسال فایل‌ها</t>
  </si>
  <si>
    <t>بررسی ارسال فایل‌های پروژه</t>
  </si>
  <si>
    <t>ارسال قرارداد</t>
  </si>
  <si>
    <t>ارسال مخزن معماری</t>
  </si>
  <si>
    <t>ارسال فرآورده‌های فازها</t>
  </si>
  <si>
    <t>قرارداد ارسال نشده است</t>
  </si>
  <si>
    <t>چک لیست کنترل «مستندات پروژه‌های معماری تطبیقی شرکت‌های توزیع نیروی برق»</t>
  </si>
  <si>
    <t>ارسال فایل تکمیل‌شده «چک لیست کنترل «شرح خدمات فنی پروژه‌های معماری تطبیقی شرکت‌های توزیع نیروی برق»»</t>
  </si>
  <si>
    <t>بررسی فرمت فایل‌ها</t>
  </si>
  <si>
    <t>بهتر است علاوه بر فرمت اصلی فایل، فرمت pdf نیز تهیه گردد</t>
  </si>
  <si>
    <t>ایرادات فنی فرآورده‌ها</t>
  </si>
  <si>
    <t>فایل‌هایی در فولدرها وجود دارد که مربوط به فازهای دیگری است و همچنین در فهرست فرآورده‌های پروژه نیست</t>
  </si>
  <si>
    <t>در بررسی کلی فرآورده‌ها با شرح خدمات فنی/ طرح مدیریت پروژه/ الزامات توانیر، موارد زیر به عنوان اشکال/ ابهام شناسایی شده است.</t>
  </si>
  <si>
    <r>
      <t xml:space="preserve">چک لیست کنترل «شرح خدمات فنی پروژه‌های معماری تطبیقی شرکت‌های توزیع نیروی برق»
</t>
    </r>
    <r>
      <rPr>
        <b/>
        <sz val="12"/>
        <color rgb="FFFF0000"/>
        <rFont val="B Roya"/>
        <charset val="178"/>
      </rPr>
      <t>(این چک‌لیست بر اساس محتوی PMP تکمیل شده است)</t>
    </r>
  </si>
  <si>
    <t>معیار</t>
  </si>
  <si>
    <t>امتیاز</t>
  </si>
  <si>
    <t>نتیجه بررسی</t>
  </si>
  <si>
    <t>محدوده موضوعی استاندارد (مراحل پروژه)</t>
  </si>
  <si>
    <t>تهیه فرآورده‌ها و نماهای لازم</t>
  </si>
  <si>
    <t>تهیه مخزن معماری</t>
  </si>
  <si>
    <t>آموزش و توانمندسازی کارفرما</t>
  </si>
  <si>
    <t>وزن معیار</t>
  </si>
  <si>
    <t>امتیاز کل</t>
  </si>
  <si>
    <t>فاز/ مرحله</t>
  </si>
  <si>
    <t>موضوع</t>
  </si>
  <si>
    <t>برنامه‌ریزی پروژه</t>
  </si>
  <si>
    <t>تهیه اسناد برنامه‌ریزی پروژه</t>
  </si>
  <si>
    <t>برگزاری جلسه شروع رسمی پروژه</t>
  </si>
  <si>
    <t>مرور وضعیت موجود</t>
  </si>
  <si>
    <t>گردآوری اطلاعات وضعیت موجود</t>
  </si>
  <si>
    <t>برگزاری جلسات شناخت وضعیت موجود</t>
  </si>
  <si>
    <t>تطابق با معماری مرجع</t>
  </si>
  <si>
    <t>تهیه جدول تطبیقی "فرآیندها"</t>
  </si>
  <si>
    <t>تکمیل ستون "میزان تطابق" و "جزئیات عدم تطابق" جدول تطبیقی "فرآیندها"</t>
  </si>
  <si>
    <t>تهیه جدول تطبیقی "خدمات کسب‌وکاری"</t>
  </si>
  <si>
    <t>تکمیل ستون "میزان تطابق" و "جزئیات عدم تطابق" جدول تطبیقی "خدمات کسب‌وکاری"</t>
  </si>
  <si>
    <t>تهیه جدول تطبیقی "وظایف"</t>
  </si>
  <si>
    <t>تکمیل ستون "میزان تطابق" و "جزئیات عدم تطابق" جدول تطبیقی "وظایف"</t>
  </si>
  <si>
    <t>تهیه جدول تطبیقی "برنامه‌های کاربردی"</t>
  </si>
  <si>
    <t>تکمیل ستون "میزان تطابق" و "جزئیات عدم تطابق" جدول تطبیقی "برنامه‌های کاربردی"</t>
  </si>
  <si>
    <t>تهیه جدول تطبیقی "سرویس‌های نرم‌افزاری و زیرساختی"</t>
  </si>
  <si>
    <t>تهیه جدول تطبیقی "مؤلفه داده"</t>
  </si>
  <si>
    <t>تکمیل ستون "میزان تطابق" و "جزئیات عدم تطابق" جدول تطبیقی "مؤلفه داده"</t>
  </si>
  <si>
    <t>پیشنهاد اصلاح معماری مرجع</t>
  </si>
  <si>
    <t>ثبت پیشنهادات اصلاح "فرآیندهای" معماری مرجع</t>
  </si>
  <si>
    <t>تکمیل ستون "پیشنهادات اصلاح معماری مرجع" جدول تطبیقی "فرآیندها"</t>
  </si>
  <si>
    <t>ثبت پیشنهادات اصلاح "خدمات کسب‌وکاری" معماری مرجع</t>
  </si>
  <si>
    <t>تکمیل ستون "پیشنهادات اصلاح معماری مرجع" جدول تطبیقی "خدمات کسب‌وکاری"</t>
  </si>
  <si>
    <t>ثبت پیشنهادات اصلاح "وظایف" معماری مرجع</t>
  </si>
  <si>
    <t xml:space="preserve">تکمیل ستون "پیشنهادات اصلاح معماری مرجع" جدول تطبیقی "وظایف" </t>
  </si>
  <si>
    <t>تکمیل ستون "پیشنهادات اصلاح معماری مرجع" جدول تطبیقی "برنامه‌های کاربردی"</t>
  </si>
  <si>
    <t>ثبت پیشنهادات اصلاح "سرویس‌های نرم‌افزاری و زیرساختی" معماری مرجع</t>
  </si>
  <si>
    <t>تکمیل ستون "پیشنهادات اصلاح معماری مرجع" جدول تطبیقی "سرویس‌های نرم‌افزاری و زیرساختی"</t>
  </si>
  <si>
    <t>ثبت پیشنهادات اصلاح "مؤلفه داده" معماری مرجع</t>
  </si>
  <si>
    <t>تکمیل ستون "پیشنهادات اصلاح معماری مرجع" جدول تطبیقی "مؤلفه داده"</t>
  </si>
  <si>
    <t>مدل‌سازی وضعیت موجود</t>
  </si>
  <si>
    <t>تهیه مدل‌های وضعیت موجود</t>
  </si>
  <si>
    <t>تهیه مدل‌های گردش کاری فرآیندهای اضافی</t>
  </si>
  <si>
    <t>برنامه‌ریزی قابلیت مبنا</t>
  </si>
  <si>
    <t>طراحی/ به‌روزآوری مدل قابلیت‌های شرکت</t>
  </si>
  <si>
    <t>طراحی/ به‌روزآوری مدل‌های معماری قابلیت‌ها</t>
  </si>
  <si>
    <t>بلوغ‌سنجی قابلیت‌های کسب‌وکاری</t>
  </si>
  <si>
    <t>تحلیل استراتژیک قابلیت‌های کسب‌وکار</t>
  </si>
  <si>
    <t>هدف‌گذاری سطح بلوغ قابلیت‌های کسب‌وکار</t>
  </si>
  <si>
    <t>جهت‌گیری استراتژیک فاوا</t>
  </si>
  <si>
    <t>تدوین چشم‌انداز و سیاست‌های توسعه فناوری اطلاعات</t>
  </si>
  <si>
    <t>تهیه مدل‌های وضعیت مطلوب</t>
  </si>
  <si>
    <t>تحلیل شکاف با معماری مرجع</t>
  </si>
  <si>
    <t>شناسایی اقدامات اصلاحی "فرآیندها"</t>
  </si>
  <si>
    <t>شناسایی اقدامات اصلاحی "خدمات کسب‌وکاری"</t>
  </si>
  <si>
    <t>شناسایی اقدامات اصلاحی "وظایف"</t>
  </si>
  <si>
    <t>شناسایی اقدامات اصلاحی "برنامه‌های کاربردی"</t>
  </si>
  <si>
    <t>شناسایی اقدامات اصلاحی "سرویس‌های نرم‌افزاری و زیرساختی"</t>
  </si>
  <si>
    <t>شناسایی اقدامات اصلاحی "مؤلفه داده"</t>
  </si>
  <si>
    <t>شناسایی پروژه‌ها/ بسته‌های کاری</t>
  </si>
  <si>
    <t>اولویت‌بندی پروژه‌ها/ بسته‌های کاری</t>
  </si>
  <si>
    <t>تدوین گزارش سند نقشه راه و برنامه عملیاتی توسعه معماری</t>
  </si>
  <si>
    <t>تدوین شرح خدمات</t>
  </si>
  <si>
    <t>تهیه شرح خدمات پروژه‌های منتخب</t>
  </si>
  <si>
    <t>خاتمه پروژه</t>
  </si>
  <si>
    <t>برگزاری آموزش</t>
  </si>
  <si>
    <t>ارسال پیشنهادات اصلاح معماری مرجع به توانیر</t>
  </si>
  <si>
    <t>ارسال فرآورده‌های نهایی پروژه به توانیر</t>
  </si>
  <si>
    <t>ارسال مخزن معماری (Sparx EA) نهایی به توانیر</t>
  </si>
  <si>
    <t>طرح مدیریت پروژه (PMP)</t>
  </si>
  <si>
    <t>طرح تضمین کیفیت پروژه (QAP)</t>
  </si>
  <si>
    <t>پرسشنامه‌های تکمیلی- صورتجلسات</t>
  </si>
  <si>
    <t xml:space="preserve">ثبت پیشنهادات اصلاح "برنامه‌های کاربردی" معماری مرجع </t>
  </si>
  <si>
    <t>Process Hierarchy Diagram (PHD)</t>
  </si>
  <si>
    <t>نقشه حرارتی (Heat Map) قابلیت‌ها (بر حسب نتایج  اهمیت استراتژیک)</t>
  </si>
  <si>
    <t>نقشه حرارتی (Heat Map) قابلیت‌ها (بر حسب نتایج بلوغ‌سنجی)</t>
  </si>
  <si>
    <t>سند برنامه‌ریزی استراتژیک IT</t>
  </si>
  <si>
    <t>نتایج تحلیل شکاف "فرآیندها" (تکمیل ستون اقدامات اصلاحی جدول تطبیقی مربوطه)</t>
  </si>
  <si>
    <t>نتایج تحلیل شکاف "خدمات کسب‌وکاری" (تکمیل ستون اقدامات اصلاحی جدول تطبیقی مربوطه)</t>
  </si>
  <si>
    <t>نتایج تحلیل شکاف "وظایف" (تکمیل ستون اقدامات اصلاحی جدول تطبیقی مربوطه)</t>
  </si>
  <si>
    <t>نتایج تحلیل شکاف "برنامه‌های کاربردی" (تکمیل ستون اقدامات اصلاحی جدول تطبیقی مربوطه)</t>
  </si>
  <si>
    <t>نتایج تحلیل شکاف "سرویس‌های نرم‌افزاری و زیرساختی" (تکمیل ستون اقدامات اصلاحی جدول تطبیقی مربوطه)</t>
  </si>
  <si>
    <t>نتایج تحلیل شکاف "مؤلفه داده" (تکمیل ستون اقدامات اصلاحی جدول تطبیقی مربوطه)</t>
  </si>
  <si>
    <t>سند نقشه‎راه و برنامه عملیاتی</t>
  </si>
  <si>
    <t xml:space="preserve">شرح خدمات فنی پروژه (اولویت 1 و 2 و 3) </t>
  </si>
  <si>
    <t>ارائه‌نما- صورتجلسه</t>
  </si>
  <si>
    <t>پرسشنامه- کاتالوگ منابع اطلاعاتی پروژه</t>
  </si>
  <si>
    <t>وزن</t>
  </si>
  <si>
    <t>مرحله/ فرآورده</t>
  </si>
  <si>
    <t>ناموجود(عدد صفر)
موجود (عدد یک)</t>
  </si>
  <si>
    <t xml:space="preserve">مستندات مربوط به آموزش معماری و ابزار </t>
  </si>
  <si>
    <t>مکاتبات مرتبط- تکمیل ستون مربوطه در جداول تطبیقی</t>
  </si>
  <si>
    <t>مستندات نهایی پروژه</t>
  </si>
  <si>
    <t>مخزن معماری با استفاده از ابزار Sparx EA</t>
  </si>
  <si>
    <t>فهرست</t>
  </si>
  <si>
    <t>بسته کاری:</t>
  </si>
  <si>
    <t>عنوان:</t>
  </si>
  <si>
    <t>تاریخ:</t>
  </si>
  <si>
    <t>ویرایش:</t>
  </si>
  <si>
    <t>مشاوره و راهبری معماری سازمانی شرکت‌های توزیع نیروی برق</t>
  </si>
  <si>
    <t>مدیریت محتوای معماری سازمانی</t>
  </si>
  <si>
    <t>چک‌لیست مستندات پروژه</t>
  </si>
  <si>
    <t>چک‌لیست شرح خدمات</t>
  </si>
  <si>
    <t>جدول پیشرفت پروژه</t>
  </si>
  <si>
    <t>جدول تجمیعی امتیازات</t>
  </si>
  <si>
    <t>نتایج تطبیق شرح خدمات فنی پروژه با شرح خدمات فنی استاندارد ابلاغی توانیر</t>
  </si>
  <si>
    <t>نتایج بررسی ایرادات و نواقص ارسال مستندات پروژه معماری تطبیقی اجرا شده</t>
  </si>
  <si>
    <t>نتایج بررسی 40 گام محاسبه پیشرفت پروژه‌های معماری تطبیقی</t>
  </si>
  <si>
    <t>جدول تجمیعی نتایج بررسی پروژه</t>
  </si>
  <si>
    <t>بررسی 
(دوره اول)</t>
  </si>
  <si>
    <t>بررسی 
(دوره دوم)</t>
  </si>
  <si>
    <t>قرارداد ارسال نشده است و براساس اطلاعات ارسالی پروژه، تکمیل شده است</t>
  </si>
  <si>
    <t>زیر معیار</t>
  </si>
  <si>
    <t>تطبیق شرح خدمات استاندارد</t>
  </si>
  <si>
    <t>ارسال مستندات پروژه</t>
  </si>
  <si>
    <t>طبقه‌بندی، نام‌گذاری و قالب مستندات ارسالی</t>
  </si>
  <si>
    <t>کفایت مستندات ارسالی</t>
  </si>
  <si>
    <t>گام‌های پیشرفت پروژه</t>
  </si>
  <si>
    <t>اجرای پروژه معماری تطبیقی</t>
  </si>
  <si>
    <t>جمع کل پیشرفت</t>
  </si>
  <si>
    <t>رفع ایرادات اعلام شده و ارسال مجدد مستندات</t>
  </si>
  <si>
    <t>رفع ایرادات اعلام شده و ارسال مجدد مستندات/ تهیه فرآورده‌ها در پروژه به‌روزآوری معماری تطبیقی</t>
  </si>
  <si>
    <t>تهیه فرآورده‌ها در پروژه به‌روزآوری معماری تطبیقی</t>
  </si>
  <si>
    <t>ایجاد مخزن معماری استاندارد</t>
  </si>
  <si>
    <t>استفاده از خدمات آموزشی برنامه‌ریزی‌شده توسط شرکت توانیر</t>
  </si>
  <si>
    <t>تهیه فرآورده‌ها و تکمیل گام‌ها در پروژه به‌روزآوری معماری تطبیقی</t>
  </si>
  <si>
    <t>جدول تجمیعی نتایج بررسی «مستندات پروژه‌های معماری تطبیقی شرکت‌های توزیع نیروی برق»</t>
  </si>
  <si>
    <t>جدول پیشرفت 40 گام پروژه‌های تطبیقی</t>
  </si>
  <si>
    <t>امتیاز کسب‌شده</t>
  </si>
  <si>
    <t>نتایج بررسی پروژه معماری تطبیقی شرکت توزیع نیروی برق «فارس»</t>
  </si>
  <si>
    <t>1403/07/28</t>
  </si>
  <si>
    <t>صفر</t>
  </si>
  <si>
    <t>فولدربندی فایل‌ها در داخل فولدرهای هر فاز نیز بر اساس بسته‌های کاری (مراحل) انجام شود</t>
  </si>
  <si>
    <t>نام‌گذاری فایل‌ها و فولدرها یکسان و به‌صورت خلاصه انجام شود</t>
  </si>
  <si>
    <t>چک‌لیست تکمیل و ارسال گردد</t>
  </si>
  <si>
    <t>شناسه‌گذاری برخی فایل‌ها مطابق با روش ذکر شده در PMP نمی‌باشد.</t>
  </si>
  <si>
    <t>قالب جداول تطبیقی، مطابق با آخرین نسخه استاندارد اعلامی توانیر (دستورالعمل به‌روزآوری معماری مرجع) نمی‌باشد</t>
  </si>
  <si>
    <r>
      <t xml:space="preserve">نام شرکت توزیع: </t>
    </r>
    <r>
      <rPr>
        <b/>
        <sz val="12"/>
        <color rgb="FFFF0000"/>
        <rFont val="B Roya"/>
        <charset val="178"/>
      </rPr>
      <t>فارس</t>
    </r>
  </si>
  <si>
    <r>
      <rPr>
        <b/>
        <sz val="12"/>
        <rFont val="B Roya"/>
        <charset val="178"/>
      </rPr>
      <t>تاریخ تکمیل:</t>
    </r>
    <r>
      <rPr>
        <b/>
        <sz val="12"/>
        <color rgb="FFFF0000"/>
        <rFont val="B Roya"/>
        <charset val="178"/>
      </rPr>
      <t xml:space="preserve"> 1403/07/28 (بررسی اول)</t>
    </r>
  </si>
  <si>
    <r>
      <rPr>
        <b/>
        <sz val="12"/>
        <rFont val="B Roya"/>
        <charset val="178"/>
      </rPr>
      <t>تاریخ تکمیل:</t>
    </r>
    <r>
      <rPr>
        <b/>
        <sz val="12"/>
        <color rgb="FFFF0000"/>
        <rFont val="B Roya"/>
        <charset val="178"/>
      </rPr>
      <t xml:space="preserve"> 1403/07/28</t>
    </r>
  </si>
  <si>
    <t>عنوان شناسه مخزن اصلاح شود- اطلاعات لاگین ارسال شود</t>
  </si>
  <si>
    <t>ثبت نتایج تطبیق مؤلفه‌ها در قالب جدید جداول تطبیقی (در حال حاضر ستون «پیشنهادات معماری مرجع» در اولویت است)</t>
  </si>
  <si>
    <t>توزیع فارس- 1403/07/28</t>
  </si>
  <si>
    <t>توزیع فارس</t>
  </si>
  <si>
    <t>نسخه مخزن معماری به نظر آخرین ویرایش نمی‌باشد. لازم است نسخه نهایی به همراه اطلاعات لاگین ارسال شود.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</si>
</sst>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Arial"/>
      <family val="2"/>
      <scheme val="minor"/>
    </font>
    <font>
      <sz val="12"/>
      <color theme="1"/>
      <name val="B Roya"/>
      <charset val="178"/>
    </font>
    <font>
      <b/>
      <sz val="12"/>
      <color theme="1"/>
      <name val="B Roya"/>
      <charset val="178"/>
    </font>
    <font>
      <b/>
      <sz val="12"/>
      <color rgb="FFFF0000"/>
      <name val="B Roya"/>
      <charset val="178"/>
    </font>
    <font>
      <b/>
      <sz val="12"/>
      <name val="B Roya"/>
      <charset val="178"/>
    </font>
    <font>
      <sz val="11"/>
      <color theme="1"/>
      <name val="Arial"/>
      <family val="2"/>
      <scheme val="minor"/>
    </font>
    <font>
      <sz val="11"/>
      <color theme="1"/>
      <name val="B Roya"/>
      <charset val="178"/>
    </font>
    <font>
      <b/>
      <sz val="11"/>
      <color theme="1"/>
      <name val="B Roya"/>
      <charset val="178"/>
    </font>
    <font>
      <sz val="10"/>
      <color theme="1"/>
      <name val="B Roya"/>
      <charset val="178"/>
    </font>
    <font>
      <b/>
      <sz val="10"/>
      <color theme="1"/>
      <name val="B Roya"/>
      <charset val="178"/>
    </font>
    <font>
      <b/>
      <sz val="14"/>
      <color theme="1"/>
      <name val="B Roya"/>
      <charset val="178"/>
    </font>
    <font>
      <b/>
      <sz val="11"/>
      <name val="B Roya"/>
      <charset val="178"/>
    </font>
    <font>
      <b/>
      <sz val="12"/>
      <color theme="0"/>
      <name val="B Roya"/>
      <charset val="178"/>
    </font>
    <font>
      <b/>
      <sz val="12"/>
      <color rgb="FF002060"/>
      <name val="B Roya"/>
      <charset val="178"/>
    </font>
  </fonts>
  <fills count="2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gray125">
        <bgColor theme="8" tint="0.59999389629810485"/>
      </patternFill>
    </fill>
    <fill>
      <patternFill patternType="gray125">
        <bgColor theme="7" tint="0.59999389629810485"/>
      </patternFill>
    </fill>
    <fill>
      <patternFill patternType="gray125">
        <bgColor theme="5" tint="0.5999938962981048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937FF"/>
        <bgColor indexed="64"/>
      </patternFill>
    </fill>
    <fill>
      <patternFill patternType="solid">
        <fgColor rgb="FFFFC000"/>
        <bgColor indexed="64"/>
      </patternFill>
    </fill>
    <fill>
      <patternFill patternType="gray125">
        <bgColor theme="9" tint="0.79995117038483843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1">
    <xf numFmtId="0" fontId="0" fillId="0" borderId="0" xfId="0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10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2" fillId="11" borderId="1" xfId="0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0" fontId="2" fillId="12" borderId="1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center" vertical="center" readingOrder="2"/>
    </xf>
    <xf numFmtId="0" fontId="6" fillId="8" borderId="0" xfId="0" applyFont="1" applyFill="1"/>
    <xf numFmtId="0" fontId="6" fillId="8" borderId="0" xfId="0" applyFont="1" applyFill="1" applyAlignment="1">
      <alignment readingOrder="2"/>
    </xf>
    <xf numFmtId="0" fontId="11" fillId="7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 readingOrder="2"/>
    </xf>
    <xf numFmtId="0" fontId="7" fillId="7" borderId="14" xfId="0" applyFont="1" applyFill="1" applyBorder="1" applyAlignment="1">
      <alignment horizontal="center" vertical="center" wrapText="1"/>
    </xf>
    <xf numFmtId="14" fontId="7" fillId="0" borderId="15" xfId="0" applyNumberFormat="1" applyFont="1" applyBorder="1" applyAlignment="1">
      <alignment horizontal="center" vertical="center" wrapText="1" readingOrder="2"/>
    </xf>
    <xf numFmtId="0" fontId="7" fillId="7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readingOrder="2"/>
    </xf>
    <xf numFmtId="0" fontId="2" fillId="8" borderId="0" xfId="0" applyFont="1" applyFill="1" applyAlignment="1">
      <alignment horizontal="center" readingOrder="2"/>
    </xf>
    <xf numFmtId="0" fontId="12" fillId="22" borderId="1" xfId="0" applyFont="1" applyFill="1" applyBorder="1" applyAlignment="1">
      <alignment horizontal="center" readingOrder="2"/>
    </xf>
    <xf numFmtId="0" fontId="12" fillId="23" borderId="1" xfId="0" applyFont="1" applyFill="1" applyBorder="1" applyAlignment="1">
      <alignment horizontal="center" readingOrder="2"/>
    </xf>
    <xf numFmtId="0" fontId="12" fillId="24" borderId="1" xfId="0" applyFont="1" applyFill="1" applyBorder="1" applyAlignment="1">
      <alignment horizontal="center" readingOrder="2"/>
    </xf>
    <xf numFmtId="0" fontId="4" fillId="26" borderId="1" xfId="0" applyFont="1" applyFill="1" applyBorder="1" applyAlignment="1">
      <alignment horizontal="center" readingOrder="2"/>
    </xf>
    <xf numFmtId="0" fontId="7" fillId="2" borderId="1" xfId="0" applyFont="1" applyFill="1" applyBorder="1"/>
    <xf numFmtId="0" fontId="7" fillId="21" borderId="1" xfId="0" applyFont="1" applyFill="1" applyBorder="1"/>
    <xf numFmtId="0" fontId="7" fillId="25" borderId="1" xfId="0" applyFont="1" applyFill="1" applyBorder="1"/>
    <xf numFmtId="0" fontId="7" fillId="12" borderId="1" xfId="0" applyFont="1" applyFill="1" applyBorder="1"/>
    <xf numFmtId="0" fontId="2" fillId="2" borderId="8" xfId="0" applyFont="1" applyFill="1" applyBorder="1" applyAlignment="1">
      <alignment horizontal="center" vertical="center" wrapText="1" readingOrder="2"/>
    </xf>
    <xf numFmtId="0" fontId="2" fillId="17" borderId="1" xfId="0" applyFont="1" applyFill="1" applyBorder="1" applyAlignment="1">
      <alignment horizontal="center" vertical="center" readingOrder="2"/>
    </xf>
    <xf numFmtId="0" fontId="2" fillId="18" borderId="1" xfId="0" applyFont="1" applyFill="1" applyBorder="1" applyAlignment="1">
      <alignment horizontal="center" vertical="center" wrapText="1" readingOrder="2"/>
    </xf>
    <xf numFmtId="164" fontId="2" fillId="18" borderId="1" xfId="0" applyNumberFormat="1" applyFont="1" applyFill="1" applyBorder="1" applyAlignment="1">
      <alignment horizontal="center" vertical="center" wrapText="1" readingOrder="2"/>
    </xf>
    <xf numFmtId="0" fontId="2" fillId="17" borderId="1" xfId="0" applyFont="1" applyFill="1" applyBorder="1" applyAlignment="1">
      <alignment horizontal="center" vertical="center" wrapText="1" readingOrder="2"/>
    </xf>
    <xf numFmtId="0" fontId="2" fillId="19" borderId="1" xfId="0" applyFont="1" applyFill="1" applyBorder="1" applyAlignment="1">
      <alignment horizontal="center" vertical="center" wrapText="1" readingOrder="2"/>
    </xf>
    <xf numFmtId="164" fontId="2" fillId="19" borderId="1" xfId="0" applyNumberFormat="1" applyFont="1" applyFill="1" applyBorder="1" applyAlignment="1">
      <alignment horizontal="center" vertical="center" wrapText="1" readingOrder="2"/>
    </xf>
    <xf numFmtId="0" fontId="1" fillId="19" borderId="1" xfId="0" applyFont="1" applyFill="1" applyBorder="1" applyAlignment="1">
      <alignment horizontal="center" vertical="center" wrapText="1" readingOrder="2"/>
    </xf>
    <xf numFmtId="0" fontId="1" fillId="19" borderId="4" xfId="0" applyFont="1" applyFill="1" applyBorder="1" applyAlignment="1">
      <alignment horizontal="center" vertical="center" wrapText="1" readingOrder="2"/>
    </xf>
    <xf numFmtId="164" fontId="1" fillId="19" borderId="1" xfId="0" applyNumberFormat="1" applyFont="1" applyFill="1" applyBorder="1" applyAlignment="1">
      <alignment horizontal="center" vertical="center" wrapText="1" readingOrder="2"/>
    </xf>
    <xf numFmtId="0" fontId="1" fillId="12" borderId="1" xfId="0" applyFont="1" applyFill="1" applyBorder="1" applyAlignment="1">
      <alignment horizontal="center" vertical="center" wrapText="1" readingOrder="2"/>
    </xf>
    <xf numFmtId="0" fontId="2" fillId="20" borderId="1" xfId="0" applyFont="1" applyFill="1" applyBorder="1" applyAlignment="1">
      <alignment horizontal="center" vertical="center" wrapText="1" readingOrder="2"/>
    </xf>
    <xf numFmtId="164" fontId="2" fillId="20" borderId="1" xfId="0" applyNumberFormat="1" applyFont="1" applyFill="1" applyBorder="1" applyAlignment="1">
      <alignment horizontal="center" vertical="center" wrapText="1" readingOrder="2"/>
    </xf>
    <xf numFmtId="0" fontId="2" fillId="16" borderId="1" xfId="0" applyFont="1" applyFill="1" applyBorder="1" applyAlignment="1">
      <alignment horizontal="center" vertical="center" wrapText="1" readingOrder="2"/>
    </xf>
    <xf numFmtId="0" fontId="1" fillId="20" borderId="1" xfId="0" applyFont="1" applyFill="1" applyBorder="1" applyAlignment="1">
      <alignment horizontal="center" vertical="center" wrapText="1" readingOrder="2"/>
    </xf>
    <xf numFmtId="164" fontId="1" fillId="20" borderId="1" xfId="0" applyNumberFormat="1" applyFont="1" applyFill="1" applyBorder="1" applyAlignment="1">
      <alignment horizontal="center" vertical="center" wrapText="1" readingOrder="2"/>
    </xf>
    <xf numFmtId="0" fontId="1" fillId="16" borderId="1" xfId="0" applyFont="1" applyFill="1" applyBorder="1" applyAlignment="1">
      <alignment horizontal="center" vertical="center" wrapText="1" readingOrder="2"/>
    </xf>
    <xf numFmtId="0" fontId="1" fillId="19" borderId="1" xfId="0" applyFont="1" applyFill="1" applyBorder="1" applyAlignment="1">
      <alignment horizontal="left" vertical="center" wrapText="1" readingOrder="2"/>
    </xf>
    <xf numFmtId="0" fontId="1" fillId="20" borderId="1" xfId="0" applyFont="1" applyFill="1" applyBorder="1" applyAlignment="1">
      <alignment horizontal="left" vertical="center" wrapText="1" readingOrder="2"/>
    </xf>
    <xf numFmtId="0" fontId="1" fillId="20" borderId="0" xfId="0" applyFont="1" applyFill="1" applyAlignment="1">
      <alignment horizontal="center" vertical="center" wrapText="1" readingOrder="2"/>
    </xf>
    <xf numFmtId="164" fontId="1" fillId="20" borderId="0" xfId="0" applyNumberFormat="1" applyFont="1" applyFill="1" applyAlignment="1">
      <alignment horizontal="center" vertical="center" wrapText="1" readingOrder="2"/>
    </xf>
    <xf numFmtId="0" fontId="1" fillId="16" borderId="0" xfId="0" applyFont="1" applyFill="1" applyAlignment="1">
      <alignment horizontal="center" vertical="center" wrapText="1" readingOrder="2"/>
    </xf>
    <xf numFmtId="0" fontId="1" fillId="0" borderId="0" xfId="0" applyFont="1" applyAlignment="1">
      <alignment horizontal="center" vertical="center" readingOrder="2"/>
    </xf>
    <xf numFmtId="1" fontId="1" fillId="0" borderId="0" xfId="0" applyNumberFormat="1" applyFont="1" applyAlignment="1">
      <alignment horizontal="center" vertical="center" readingOrder="2"/>
    </xf>
    <xf numFmtId="0" fontId="2" fillId="17" borderId="0" xfId="0" applyFont="1" applyFill="1" applyAlignment="1">
      <alignment horizontal="center" vertical="center" readingOrder="2"/>
    </xf>
    <xf numFmtId="9" fontId="2" fillId="17" borderId="0" xfId="1" applyFont="1" applyFill="1" applyAlignment="1">
      <alignment horizontal="center" vertical="center" readingOrder="2"/>
    </xf>
    <xf numFmtId="9" fontId="2" fillId="26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wrapText="1" readingOrder="2"/>
    </xf>
    <xf numFmtId="0" fontId="13" fillId="3" borderId="1" xfId="0" applyFont="1" applyFill="1" applyBorder="1" applyAlignment="1">
      <alignment vertical="center" wrapText="1" readingOrder="2"/>
    </xf>
    <xf numFmtId="0" fontId="2" fillId="3" borderId="1" xfId="0" applyFont="1" applyFill="1" applyBorder="1" applyAlignment="1">
      <alignment vertical="center" wrapText="1" readingOrder="2"/>
    </xf>
    <xf numFmtId="0" fontId="13" fillId="4" borderId="1" xfId="0" applyFont="1" applyFill="1" applyBorder="1" applyAlignment="1">
      <alignment horizontal="right" vertical="center" wrapText="1" readingOrder="2"/>
    </xf>
    <xf numFmtId="0" fontId="3" fillId="4" borderId="1" xfId="0" applyFont="1" applyFill="1" applyBorder="1" applyAlignment="1">
      <alignment vertical="center" wrapText="1" readingOrder="2"/>
    </xf>
    <xf numFmtId="0" fontId="2" fillId="4" borderId="1" xfId="0" applyFont="1" applyFill="1" applyBorder="1" applyAlignment="1">
      <alignment vertical="center" wrapText="1" readingOrder="2"/>
    </xf>
    <xf numFmtId="0" fontId="13" fillId="5" borderId="1" xfId="0" applyFont="1" applyFill="1" applyBorder="1" applyAlignment="1">
      <alignment horizontal="center" vertical="center" wrapText="1" readingOrder="2"/>
    </xf>
    <xf numFmtId="0" fontId="13" fillId="5" borderId="1" xfId="0" applyFont="1" applyFill="1" applyBorder="1" applyAlignment="1">
      <alignment vertical="center" wrapText="1" readingOrder="2"/>
    </xf>
    <xf numFmtId="0" fontId="7" fillId="3" borderId="1" xfId="0" applyFont="1" applyFill="1" applyBorder="1" applyAlignment="1">
      <alignment horizontal="center" vertical="center" wrapText="1"/>
    </xf>
    <xf numFmtId="9" fontId="2" fillId="0" borderId="0" xfId="1" applyFont="1" applyAlignment="1">
      <alignment wrapText="1" readingOrder="2"/>
    </xf>
    <xf numFmtId="0" fontId="1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right" vertical="center" wrapText="1" indent="1"/>
    </xf>
    <xf numFmtId="0" fontId="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right" vertical="center" wrapText="1" indent="1"/>
    </xf>
    <xf numFmtId="0" fontId="2" fillId="5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right" vertical="center" wrapText="1" indent="1"/>
    </xf>
    <xf numFmtId="0" fontId="2" fillId="6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right" vertical="center" wrapText="1" indent="1"/>
    </xf>
    <xf numFmtId="0" fontId="2" fillId="7" borderId="1" xfId="0" applyFont="1" applyFill="1" applyBorder="1" applyAlignment="1">
      <alignment vertical="center" wrapText="1"/>
    </xf>
    <xf numFmtId="0" fontId="13" fillId="8" borderId="1" xfId="0" applyFont="1" applyFill="1" applyBorder="1" applyAlignment="1">
      <alignment horizontal="left" vertical="center" wrapText="1" indent="1" readingOrder="1"/>
    </xf>
    <xf numFmtId="0" fontId="2" fillId="8" borderId="1" xfId="0" applyFont="1" applyFill="1" applyBorder="1" applyAlignment="1">
      <alignment vertical="center" wrapText="1"/>
    </xf>
    <xf numFmtId="0" fontId="13" fillId="8" borderId="1" xfId="0" applyFont="1" applyFill="1" applyBorder="1" applyAlignment="1">
      <alignment horizontal="right" vertical="center" wrapText="1" indent="1"/>
    </xf>
    <xf numFmtId="0" fontId="13" fillId="3" borderId="1" xfId="0" applyFont="1" applyFill="1" applyBorder="1" applyAlignment="1">
      <alignment horizontal="left" vertical="center" wrapText="1" indent="1" readingOrder="1"/>
    </xf>
    <xf numFmtId="0" fontId="13" fillId="3" borderId="1" xfId="0" applyFont="1" applyFill="1" applyBorder="1" applyAlignment="1">
      <alignment horizontal="right" vertical="center" wrapText="1" indent="1"/>
    </xf>
    <xf numFmtId="0" fontId="13" fillId="5" borderId="1" xfId="0" applyFont="1" applyFill="1" applyBorder="1" applyAlignment="1">
      <alignment horizontal="left" vertical="center" wrapText="1" indent="1" readingOrder="1"/>
    </xf>
    <xf numFmtId="0" fontId="13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9" fontId="2" fillId="0" borderId="0" xfId="1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2" fillId="27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readingOrder="2"/>
    </xf>
    <xf numFmtId="0" fontId="13" fillId="5" borderId="6" xfId="0" applyFont="1" applyFill="1" applyBorder="1" applyAlignment="1">
      <alignment horizontal="right" vertical="center" wrapText="1" readingOrder="2"/>
    </xf>
    <xf numFmtId="0" fontId="13" fillId="5" borderId="7" xfId="0" applyFont="1" applyFill="1" applyBorder="1" applyAlignment="1">
      <alignment horizontal="right" vertical="center" wrapText="1" readingOrder="2"/>
    </xf>
    <xf numFmtId="0" fontId="2" fillId="2" borderId="5" xfId="0" applyFont="1" applyFill="1" applyBorder="1" applyAlignment="1">
      <alignment horizont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3" fillId="2" borderId="8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10" borderId="2" xfId="0" applyFont="1" applyFill="1" applyBorder="1" applyAlignment="1">
      <alignment horizontal="center" vertical="center" wrapText="1" readingOrder="2"/>
    </xf>
    <xf numFmtId="0" fontId="2" fillId="10" borderId="4" xfId="0" applyFont="1" applyFill="1" applyBorder="1" applyAlignment="1">
      <alignment horizontal="center" vertical="center" wrapText="1" readingOrder="2"/>
    </xf>
    <xf numFmtId="0" fontId="2" fillId="10" borderId="3" xfId="0" applyFont="1" applyFill="1" applyBorder="1" applyAlignment="1">
      <alignment horizontal="center" vertical="center" wrapText="1" readingOrder="2"/>
    </xf>
    <xf numFmtId="0" fontId="2" fillId="10" borderId="6" xfId="0" applyFont="1" applyFill="1" applyBorder="1" applyAlignment="1">
      <alignment horizontal="right" vertical="center" wrapText="1" readingOrder="2"/>
    </xf>
    <xf numFmtId="0" fontId="2" fillId="10" borderId="7" xfId="0" applyFont="1" applyFill="1" applyBorder="1" applyAlignment="1">
      <alignment horizontal="right" vertical="center" wrapText="1" readingOrder="2"/>
    </xf>
    <xf numFmtId="0" fontId="2" fillId="10" borderId="8" xfId="0" applyFont="1" applyFill="1" applyBorder="1" applyAlignment="1">
      <alignment horizontal="right" vertical="center" wrapText="1" readingOrder="2"/>
    </xf>
    <xf numFmtId="0" fontId="2" fillId="11" borderId="2" xfId="0" applyFont="1" applyFill="1" applyBorder="1" applyAlignment="1">
      <alignment horizontal="center" vertical="center" wrapText="1" readingOrder="2"/>
    </xf>
    <xf numFmtId="0" fontId="2" fillId="11" borderId="4" xfId="0" applyFont="1" applyFill="1" applyBorder="1" applyAlignment="1">
      <alignment horizontal="center" vertical="center" wrapText="1" readingOrder="2"/>
    </xf>
    <xf numFmtId="0" fontId="2" fillId="11" borderId="3" xfId="0" applyFont="1" applyFill="1" applyBorder="1" applyAlignment="1">
      <alignment horizontal="center" vertical="center" wrapText="1" readingOrder="2"/>
    </xf>
    <xf numFmtId="0" fontId="2" fillId="11" borderId="6" xfId="0" applyFont="1" applyFill="1" applyBorder="1" applyAlignment="1">
      <alignment horizontal="right" vertical="center" wrapText="1" readingOrder="2"/>
    </xf>
    <xf numFmtId="0" fontId="2" fillId="11" borderId="7" xfId="0" applyFont="1" applyFill="1" applyBorder="1" applyAlignment="1">
      <alignment horizontal="right" vertical="center" wrapText="1" readingOrder="2"/>
    </xf>
    <xf numFmtId="0" fontId="2" fillId="11" borderId="8" xfId="0" applyFont="1" applyFill="1" applyBorder="1" applyAlignment="1">
      <alignment horizontal="right" vertical="center" wrapText="1" readingOrder="2"/>
    </xf>
    <xf numFmtId="0" fontId="2" fillId="12" borderId="2" xfId="0" applyFont="1" applyFill="1" applyBorder="1" applyAlignment="1">
      <alignment horizontal="center" vertical="center" wrapText="1" readingOrder="2"/>
    </xf>
    <xf numFmtId="0" fontId="2" fillId="12" borderId="4" xfId="0" applyFont="1" applyFill="1" applyBorder="1" applyAlignment="1">
      <alignment horizontal="center" vertical="center" wrapText="1" readingOrder="2"/>
    </xf>
    <xf numFmtId="0" fontId="2" fillId="12" borderId="6" xfId="0" applyFont="1" applyFill="1" applyBorder="1" applyAlignment="1">
      <alignment horizontal="right" vertical="center" wrapText="1" readingOrder="2"/>
    </xf>
    <xf numFmtId="0" fontId="2" fillId="12" borderId="7" xfId="0" applyFont="1" applyFill="1" applyBorder="1" applyAlignment="1">
      <alignment horizontal="right" vertical="center" wrapText="1" readingOrder="2"/>
    </xf>
    <xf numFmtId="0" fontId="2" fillId="12" borderId="9" xfId="0" applyFont="1" applyFill="1" applyBorder="1" applyAlignment="1">
      <alignment horizontal="right" vertical="center" wrapText="1" readingOrder="2"/>
    </xf>
    <xf numFmtId="0" fontId="2" fillId="12" borderId="18" xfId="0" applyFont="1" applyFill="1" applyBorder="1" applyAlignment="1">
      <alignment horizontal="right" vertical="center" wrapText="1" readingOrder="2"/>
    </xf>
    <xf numFmtId="0" fontId="2" fillId="12" borderId="2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right" vertical="center" wrapText="1"/>
    </xf>
    <xf numFmtId="0" fontId="2" fillId="13" borderId="7" xfId="0" applyFont="1" applyFill="1" applyBorder="1" applyAlignment="1">
      <alignment horizontal="right" vertical="center" wrapText="1"/>
    </xf>
    <xf numFmtId="0" fontId="2" fillId="13" borderId="8" xfId="0" applyFont="1" applyFill="1" applyBorder="1" applyAlignment="1">
      <alignment horizontal="right" vertical="center" wrapText="1"/>
    </xf>
    <xf numFmtId="0" fontId="2" fillId="14" borderId="6" xfId="0" applyFont="1" applyFill="1" applyBorder="1" applyAlignment="1">
      <alignment horizontal="right" vertical="center" wrapText="1"/>
    </xf>
    <xf numFmtId="0" fontId="2" fillId="14" borderId="7" xfId="0" applyFont="1" applyFill="1" applyBorder="1" applyAlignment="1">
      <alignment horizontal="right" vertical="center" wrapText="1"/>
    </xf>
    <xf numFmtId="0" fontId="2" fillId="14" borderId="8" xfId="0" applyFont="1" applyFill="1" applyBorder="1" applyAlignment="1">
      <alignment horizontal="right" vertical="center" wrapText="1"/>
    </xf>
    <xf numFmtId="0" fontId="2" fillId="15" borderId="6" xfId="0" applyFont="1" applyFill="1" applyBorder="1" applyAlignment="1">
      <alignment horizontal="right" vertical="center" wrapText="1"/>
    </xf>
    <xf numFmtId="0" fontId="2" fillId="15" borderId="7" xfId="0" applyFont="1" applyFill="1" applyBorder="1" applyAlignment="1">
      <alignment horizontal="right" vertical="center" wrapText="1"/>
    </xf>
    <xf numFmtId="0" fontId="2" fillId="15" borderId="8" xfId="0" applyFont="1" applyFill="1" applyBorder="1" applyAlignment="1">
      <alignment horizontal="right" vertical="center" wrapText="1"/>
    </xf>
    <xf numFmtId="0" fontId="2" fillId="10" borderId="6" xfId="0" applyFont="1" applyFill="1" applyBorder="1" applyAlignment="1">
      <alignment horizontal="right" vertical="center" wrapText="1"/>
    </xf>
    <xf numFmtId="0" fontId="2" fillId="10" borderId="7" xfId="0" applyFont="1" applyFill="1" applyBorder="1" applyAlignment="1">
      <alignment horizontal="right" vertical="center" wrapText="1"/>
    </xf>
    <xf numFmtId="0" fontId="2" fillId="10" borderId="8" xfId="0" applyFont="1" applyFill="1" applyBorder="1" applyAlignment="1">
      <alignment horizontal="right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right" vertical="center" wrapText="1"/>
    </xf>
    <xf numFmtId="0" fontId="2" fillId="12" borderId="7" xfId="0" applyFont="1" applyFill="1" applyBorder="1" applyAlignment="1">
      <alignment horizontal="right" vertical="center" wrapText="1"/>
    </xf>
    <xf numFmtId="0" fontId="2" fillId="12" borderId="8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right" vertical="center" wrapText="1"/>
    </xf>
    <xf numFmtId="0" fontId="2" fillId="11" borderId="7" xfId="0" applyFont="1" applyFill="1" applyBorder="1" applyAlignment="1">
      <alignment horizontal="right" vertical="center" wrapText="1"/>
    </xf>
    <xf numFmtId="0" fontId="2" fillId="11" borderId="8" xfId="0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1" fillId="20" borderId="9" xfId="0" applyFont="1" applyFill="1" applyBorder="1" applyAlignment="1">
      <alignment horizontal="center" vertical="center" wrapText="1" readingOrder="2"/>
    </xf>
    <xf numFmtId="0" fontId="1" fillId="20" borderId="0" xfId="0" applyFont="1" applyFill="1" applyAlignment="1">
      <alignment horizontal="center" vertical="center" wrapText="1" readingOrder="2"/>
    </xf>
    <xf numFmtId="0" fontId="2" fillId="17" borderId="6" xfId="0" applyFont="1" applyFill="1" applyBorder="1" applyAlignment="1">
      <alignment horizontal="center" vertical="center" readingOrder="2"/>
    </xf>
    <xf numFmtId="0" fontId="2" fillId="17" borderId="7" xfId="0" applyFont="1" applyFill="1" applyBorder="1" applyAlignment="1">
      <alignment horizontal="center" vertical="center" readingOrder="2"/>
    </xf>
    <xf numFmtId="0" fontId="2" fillId="17" borderId="8" xfId="0" applyFont="1" applyFill="1" applyBorder="1" applyAlignment="1">
      <alignment horizontal="center" vertical="center" readingOrder="2"/>
    </xf>
    <xf numFmtId="0" fontId="2" fillId="17" borderId="6" xfId="0" applyFont="1" applyFill="1" applyBorder="1" applyAlignment="1">
      <alignment horizontal="center" vertical="center" wrapText="1" readingOrder="2"/>
    </xf>
    <xf numFmtId="0" fontId="2" fillId="17" borderId="8" xfId="0" applyFont="1" applyFill="1" applyBorder="1" applyAlignment="1">
      <alignment horizontal="center" vertical="center" wrapText="1" readingOrder="2"/>
    </xf>
    <xf numFmtId="0" fontId="1" fillId="20" borderId="2" xfId="0" applyFont="1" applyFill="1" applyBorder="1" applyAlignment="1">
      <alignment horizontal="center" vertical="center" wrapText="1" readingOrder="2"/>
    </xf>
    <xf numFmtId="0" fontId="1" fillId="20" borderId="4" xfId="0" applyFont="1" applyFill="1" applyBorder="1" applyAlignment="1">
      <alignment horizontal="center" vertical="center" wrapText="1" readingOrder="2"/>
    </xf>
    <xf numFmtId="0" fontId="1" fillId="20" borderId="3" xfId="0" applyFont="1" applyFill="1" applyBorder="1" applyAlignment="1">
      <alignment horizontal="center" vertical="center" wrapText="1" readingOrder="2"/>
    </xf>
    <xf numFmtId="0" fontId="1" fillId="19" borderId="2" xfId="0" applyFont="1" applyFill="1" applyBorder="1" applyAlignment="1">
      <alignment horizontal="center" vertical="center" wrapText="1" readingOrder="2"/>
    </xf>
    <xf numFmtId="0" fontId="1" fillId="19" borderId="4" xfId="0" applyFont="1" applyFill="1" applyBorder="1" applyAlignment="1">
      <alignment horizontal="center" vertical="center" wrapText="1" readingOrder="2"/>
    </xf>
    <xf numFmtId="0" fontId="1" fillId="19" borderId="3" xfId="0" applyFont="1" applyFill="1" applyBorder="1" applyAlignment="1">
      <alignment horizontal="center" vertical="center" wrapText="1" readingOrder="2"/>
    </xf>
    <xf numFmtId="0" fontId="2" fillId="19" borderId="2" xfId="0" applyFont="1" applyFill="1" applyBorder="1" applyAlignment="1">
      <alignment horizontal="center" vertical="center" wrapText="1" readingOrder="2"/>
    </xf>
    <xf numFmtId="0" fontId="2" fillId="19" borderId="3" xfId="0" applyFont="1" applyFill="1" applyBorder="1" applyAlignment="1">
      <alignment horizontal="center" vertical="center" wrapText="1" readingOrder="2"/>
    </xf>
    <xf numFmtId="0" fontId="2" fillId="20" borderId="2" xfId="0" applyFont="1" applyFill="1" applyBorder="1" applyAlignment="1">
      <alignment horizontal="center" vertical="center" wrapText="1" readingOrder="2"/>
    </xf>
    <xf numFmtId="0" fontId="2" fillId="20" borderId="4" xfId="0" applyFont="1" applyFill="1" applyBorder="1" applyAlignment="1">
      <alignment horizontal="center" vertical="center" wrapText="1" readingOrder="2"/>
    </xf>
    <xf numFmtId="0" fontId="2" fillId="20" borderId="3" xfId="0" applyFont="1" applyFill="1" applyBorder="1" applyAlignment="1">
      <alignment horizontal="center" vertical="center" wrapText="1" readingOrder="2"/>
    </xf>
    <xf numFmtId="0" fontId="2" fillId="18" borderId="1" xfId="0" applyFont="1" applyFill="1" applyBorder="1" applyAlignment="1">
      <alignment horizontal="center" vertical="center" wrapText="1" readingOrder="2"/>
    </xf>
    <xf numFmtId="0" fontId="2" fillId="27" borderId="1" xfId="0" applyFont="1" applyFill="1" applyBorder="1" applyAlignment="1">
      <alignment horizontal="center" vertical="center" wrapText="1"/>
    </xf>
    <xf numFmtId="0" fontId="2" fillId="27" borderId="2" xfId="0" applyFont="1" applyFill="1" applyBorder="1" applyAlignment="1">
      <alignment horizontal="center" vertical="center" wrapText="1"/>
    </xf>
    <xf numFmtId="0" fontId="2" fillId="27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 readingOrder="2"/>
    </xf>
    <xf numFmtId="0" fontId="2" fillId="2" borderId="7" xfId="0" applyFont="1" applyFill="1" applyBorder="1" applyAlignment="1">
      <alignment horizontal="center" vertical="center" wrapText="1" readingOrder="2"/>
    </xf>
    <xf numFmtId="0" fontId="13" fillId="5" borderId="8" xfId="0" applyFont="1" applyFill="1" applyBorder="1" applyAlignment="1">
      <alignment horizontal="right" vertical="center" wrapText="1" readingOrder="2"/>
    </xf>
  </cellXfs>
  <cellStyles count="2"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D937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492163</xdr:colOff>
      <xdr:row>1</xdr:row>
      <xdr:rowOff>121920</xdr:rowOff>
    </xdr:from>
    <xdr:to>
      <xdr:col>2</xdr:col>
      <xdr:colOff>3728421</xdr:colOff>
      <xdr:row>1</xdr:row>
      <xdr:rowOff>708241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FEAD60A-5F8E-93B1-0E38-CE5A87A094CD}"/>
            </a:ext>
          </a:extLst>
        </xdr:cNvPr>
        <xdr:cNvGrpSpPr/>
      </xdr:nvGrpSpPr>
      <xdr:grpSpPr>
        <a:xfrm>
          <a:off x="11125993010" y="371302"/>
          <a:ext cx="3972627" cy="586321"/>
          <a:chOff x="5362895" y="4679929"/>
          <a:chExt cx="2808170" cy="411957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A48DB237-802C-44B5-AAAA-65A8CE47FF28}"/>
              </a:ext>
            </a:extLst>
          </xdr:cNvPr>
          <xdr:cNvGrpSpPr/>
        </xdr:nvGrpSpPr>
        <xdr:grpSpPr>
          <a:xfrm>
            <a:off x="6858000" y="4679929"/>
            <a:ext cx="1313065" cy="411957"/>
            <a:chOff x="3654164" y="4618850"/>
            <a:chExt cx="1313065" cy="411957"/>
          </a:xfrm>
        </xdr:grpSpPr>
        <xdr:pic>
          <xdr:nvPicPr>
            <xdr:cNvPr id="7" name="Picture 6" descr="Golestan logo">
              <a:extLst>
                <a:ext uri="{FF2B5EF4-FFF2-40B4-BE49-F238E27FC236}">
                  <a16:creationId xmlns:a16="http://schemas.microsoft.com/office/drawing/2014/main" id="{4010F120-674F-4EA8-B21C-4E3F369FC71A}"/>
                </a:ext>
              </a:extLst>
            </xdr:cNvPr>
            <xdr:cNvPicPr/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3654164" y="4704878"/>
              <a:ext cx="746386" cy="26049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8" name="Picture 7">
              <a:extLst>
                <a:ext uri="{FF2B5EF4-FFF2-40B4-BE49-F238E27FC236}">
                  <a16:creationId xmlns:a16="http://schemas.microsoft.com/office/drawing/2014/main" id="{AED4BB03-7F39-4843-AFB3-B57D016DC247}"/>
                </a:ext>
              </a:extLst>
            </xdr:cNvPr>
            <xdr:cNvPicPr/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36598" y="4618850"/>
              <a:ext cx="530631" cy="411957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5" name="Picture 4" descr="‫آدرس و تلفن شرکت اداره برق استان گلستان‬‎">
            <a:extLst>
              <a:ext uri="{FF2B5EF4-FFF2-40B4-BE49-F238E27FC236}">
                <a16:creationId xmlns:a16="http://schemas.microsoft.com/office/drawing/2014/main" id="{08D23DA8-D32D-3FF1-C320-AA07BB9961D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400800" y="4770138"/>
            <a:ext cx="306823" cy="30682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TextBox 3">
            <a:extLst>
              <a:ext uri="{FF2B5EF4-FFF2-40B4-BE49-F238E27FC236}">
                <a16:creationId xmlns:a16="http://schemas.microsoft.com/office/drawing/2014/main" id="{FA20EBF5-F90A-C5F5-400B-4A5452E86475}"/>
              </a:ext>
            </a:extLst>
          </xdr:cNvPr>
          <xdr:cNvSpPr txBox="1"/>
        </xdr:nvSpPr>
        <xdr:spPr>
          <a:xfrm>
            <a:off x="5362895" y="4811010"/>
            <a:ext cx="1143000" cy="178279"/>
          </a:xfrm>
          <a:prstGeom prst="rect">
            <a:avLst/>
          </a:prstGeom>
          <a:noFill/>
        </xdr:spPr>
        <xdr:txBody>
          <a:bodyPr wrap="square" rtlCol="1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1"/>
            <a:r>
              <a:rPr lang="fa-IR" sz="900" b="1">
                <a:cs typeface="B Nazanin" panose="00000400000000000000" pitchFamily="2" charset="-78"/>
              </a:rPr>
              <a:t>توزیع برق استان گلستان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AC882-1B3C-49ED-9898-10E3CC08D63C}">
  <sheetPr>
    <tabColor theme="1"/>
  </sheetPr>
  <dimension ref="B1:F13"/>
  <sheetViews>
    <sheetView rightToLeft="1" tabSelected="1" zoomScale="110" zoomScaleNormal="110" workbookViewId="0">
      <selection activeCell="C11" sqref="C11"/>
    </sheetView>
  </sheetViews>
  <sheetFormatPr defaultColWidth="8.8984375" defaultRowHeight="19.2" x14ac:dyDescent="0.65"/>
  <cols>
    <col min="1" max="1" width="2.3984375" style="27" customWidth="1"/>
    <col min="2" max="2" width="11.3984375" style="27" customWidth="1"/>
    <col min="3" max="3" width="47.19921875" style="28" customWidth="1"/>
    <col min="4" max="4" width="6.59765625" style="27" customWidth="1"/>
    <col min="5" max="5" width="20.69921875" style="27" customWidth="1"/>
    <col min="6" max="6" width="70" style="27" customWidth="1"/>
    <col min="7" max="16384" width="8.8984375" style="27"/>
  </cols>
  <sheetData>
    <row r="1" spans="2:6" ht="19.8" thickBot="1" x14ac:dyDescent="0.7"/>
    <row r="2" spans="2:6" ht="62.4" customHeight="1" thickBot="1" x14ac:dyDescent="0.7">
      <c r="B2" s="105"/>
      <c r="C2" s="106"/>
    </row>
    <row r="3" spans="2:6" ht="24" x14ac:dyDescent="0.7">
      <c r="B3" s="107" t="s">
        <v>210</v>
      </c>
      <c r="C3" s="108"/>
      <c r="E3" s="109" t="s">
        <v>205</v>
      </c>
      <c r="F3" s="109"/>
    </row>
    <row r="4" spans="2:6" ht="21" x14ac:dyDescent="0.7">
      <c r="B4" s="29" t="s">
        <v>206</v>
      </c>
      <c r="C4" s="30" t="s">
        <v>211</v>
      </c>
      <c r="E4" s="36" t="s">
        <v>212</v>
      </c>
      <c r="F4" s="40" t="s">
        <v>217</v>
      </c>
    </row>
    <row r="5" spans="2:6" ht="21" x14ac:dyDescent="0.7">
      <c r="B5" s="31" t="s">
        <v>207</v>
      </c>
      <c r="C5" s="30" t="s">
        <v>240</v>
      </c>
      <c r="E5" s="37" t="s">
        <v>213</v>
      </c>
      <c r="F5" s="41" t="s">
        <v>216</v>
      </c>
    </row>
    <row r="6" spans="2:6" ht="21" x14ac:dyDescent="0.7">
      <c r="B6" s="31" t="s">
        <v>208</v>
      </c>
      <c r="C6" s="32" t="s">
        <v>241</v>
      </c>
      <c r="E6" s="38" t="s">
        <v>214</v>
      </c>
      <c r="F6" s="42" t="s">
        <v>218</v>
      </c>
    </row>
    <row r="7" spans="2:6" ht="21.6" thickBot="1" x14ac:dyDescent="0.75">
      <c r="B7" s="33" t="s">
        <v>209</v>
      </c>
      <c r="C7" s="34" t="s">
        <v>242</v>
      </c>
      <c r="E7" s="39" t="s">
        <v>215</v>
      </c>
      <c r="F7" s="43" t="s">
        <v>219</v>
      </c>
    </row>
    <row r="9" spans="2:6" ht="21" x14ac:dyDescent="0.7">
      <c r="C9" s="35"/>
    </row>
    <row r="10" spans="2:6" ht="21" x14ac:dyDescent="0.7">
      <c r="C10" s="35"/>
    </row>
    <row r="11" spans="2:6" ht="21" x14ac:dyDescent="0.7">
      <c r="C11" s="35"/>
    </row>
    <row r="12" spans="2:6" ht="21" x14ac:dyDescent="0.7">
      <c r="C12" s="35"/>
    </row>
    <row r="13" spans="2:6" ht="21" x14ac:dyDescent="0.7">
      <c r="C13" s="35"/>
    </row>
  </sheetData>
  <mergeCells count="3">
    <mergeCell ref="B2:C2"/>
    <mergeCell ref="B3:C3"/>
    <mergeCell ref="E3:F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1A0F2-B031-4192-B0A9-BA5476CF3C32}">
  <sheetPr>
    <tabColor theme="8" tint="-0.499984740745262"/>
    <pageSetUpPr fitToPage="1"/>
  </sheetPr>
  <dimension ref="A1:H21"/>
  <sheetViews>
    <sheetView rightToLeft="1" workbookViewId="0">
      <pane ySplit="4" topLeftCell="A5" activePane="bottomLeft" state="frozen"/>
      <selection pane="bottomLeft" activeCell="C19" sqref="C19"/>
    </sheetView>
  </sheetViews>
  <sheetFormatPr defaultRowHeight="21" x14ac:dyDescent="0.7"/>
  <cols>
    <col min="1" max="1" width="4.796875" style="24" bestFit="1" customWidth="1"/>
    <col min="2" max="2" width="17.19921875" style="24" customWidth="1"/>
    <col min="3" max="3" width="64.69921875" style="71" customWidth="1"/>
    <col min="4" max="4" width="5.796875" style="71" customWidth="1"/>
    <col min="5" max="5" width="6.296875" style="71" customWidth="1"/>
    <col min="6" max="7" width="6.09765625" style="24" customWidth="1"/>
    <col min="8" max="8" width="45.5" style="71" customWidth="1"/>
    <col min="9" max="16384" width="8.796875" style="71"/>
  </cols>
  <sheetData>
    <row r="1" spans="1:8" x14ac:dyDescent="0.7">
      <c r="A1" s="112" t="s">
        <v>102</v>
      </c>
      <c r="B1" s="112"/>
      <c r="C1" s="112"/>
      <c r="D1" s="112"/>
      <c r="E1" s="112"/>
      <c r="F1" s="112"/>
      <c r="G1" s="112"/>
      <c r="H1" s="112"/>
    </row>
    <row r="2" spans="1:8" x14ac:dyDescent="0.7">
      <c r="A2" s="113" t="s">
        <v>248</v>
      </c>
      <c r="B2" s="113"/>
      <c r="C2" s="113"/>
      <c r="D2" s="114" t="s">
        <v>249</v>
      </c>
      <c r="E2" s="115"/>
      <c r="F2" s="115"/>
      <c r="G2" s="115"/>
      <c r="H2" s="116"/>
    </row>
    <row r="3" spans="1:8" ht="40.799999999999997" customHeight="1" x14ac:dyDescent="0.7">
      <c r="A3" s="113" t="s">
        <v>0</v>
      </c>
      <c r="B3" s="117" t="s">
        <v>60</v>
      </c>
      <c r="C3" s="113" t="s">
        <v>61</v>
      </c>
      <c r="D3" s="113" t="s">
        <v>220</v>
      </c>
      <c r="E3" s="113"/>
      <c r="F3" s="113" t="s">
        <v>221</v>
      </c>
      <c r="G3" s="113"/>
      <c r="H3" s="117" t="s">
        <v>2</v>
      </c>
    </row>
    <row r="4" spans="1:8" x14ac:dyDescent="0.7">
      <c r="A4" s="113"/>
      <c r="B4" s="118"/>
      <c r="C4" s="113"/>
      <c r="D4" s="18" t="s">
        <v>93</v>
      </c>
      <c r="E4" s="18" t="s">
        <v>94</v>
      </c>
      <c r="F4" s="18" t="s">
        <v>93</v>
      </c>
      <c r="G4" s="18" t="s">
        <v>94</v>
      </c>
      <c r="H4" s="118"/>
    </row>
    <row r="5" spans="1:8" x14ac:dyDescent="0.7">
      <c r="A5" s="19">
        <v>1</v>
      </c>
      <c r="B5" s="119" t="s">
        <v>95</v>
      </c>
      <c r="C5" s="122" t="s">
        <v>90</v>
      </c>
      <c r="D5" s="123"/>
      <c r="E5" s="123"/>
      <c r="F5" s="123"/>
      <c r="G5" s="123"/>
      <c r="H5" s="124"/>
    </row>
    <row r="6" spans="1:8" ht="42" x14ac:dyDescent="0.7">
      <c r="A6" s="19">
        <v>2</v>
      </c>
      <c r="B6" s="120"/>
      <c r="C6" s="72" t="s">
        <v>91</v>
      </c>
      <c r="D6" s="20"/>
      <c r="E6" s="20" t="s">
        <v>5</v>
      </c>
      <c r="F6" s="20"/>
      <c r="G6" s="20"/>
      <c r="H6" s="73" t="s">
        <v>243</v>
      </c>
    </row>
    <row r="7" spans="1:8" x14ac:dyDescent="0.7">
      <c r="A7" s="19">
        <v>3</v>
      </c>
      <c r="B7" s="120"/>
      <c r="C7" s="72" t="s">
        <v>92</v>
      </c>
      <c r="D7" s="20"/>
      <c r="E7" s="20" t="s">
        <v>5</v>
      </c>
      <c r="F7" s="20"/>
      <c r="G7" s="20"/>
      <c r="H7" s="73" t="s">
        <v>244</v>
      </c>
    </row>
    <row r="8" spans="1:8" x14ac:dyDescent="0.7">
      <c r="A8" s="19">
        <v>4</v>
      </c>
      <c r="B8" s="121"/>
      <c r="C8" s="72" t="s">
        <v>104</v>
      </c>
      <c r="D8" s="20" t="s">
        <v>5</v>
      </c>
      <c r="E8" s="20"/>
      <c r="F8" s="20"/>
      <c r="G8" s="20"/>
      <c r="H8" s="73" t="s">
        <v>105</v>
      </c>
    </row>
    <row r="9" spans="1:8" x14ac:dyDescent="0.7">
      <c r="A9" s="21">
        <v>5</v>
      </c>
      <c r="B9" s="125" t="s">
        <v>96</v>
      </c>
      <c r="C9" s="128" t="s">
        <v>97</v>
      </c>
      <c r="D9" s="129"/>
      <c r="E9" s="129"/>
      <c r="F9" s="129"/>
      <c r="G9" s="129"/>
      <c r="H9" s="130"/>
    </row>
    <row r="10" spans="1:8" x14ac:dyDescent="0.7">
      <c r="A10" s="21">
        <v>6</v>
      </c>
      <c r="B10" s="126"/>
      <c r="C10" s="74" t="s">
        <v>98</v>
      </c>
      <c r="D10" s="22"/>
      <c r="E10" s="22" t="s">
        <v>5</v>
      </c>
      <c r="F10" s="22"/>
      <c r="G10" s="22"/>
      <c r="H10" s="75" t="s">
        <v>101</v>
      </c>
    </row>
    <row r="11" spans="1:8" ht="42" x14ac:dyDescent="0.7">
      <c r="A11" s="21">
        <v>7</v>
      </c>
      <c r="B11" s="126"/>
      <c r="C11" s="74" t="s">
        <v>103</v>
      </c>
      <c r="D11" s="22"/>
      <c r="E11" s="22" t="s">
        <v>5</v>
      </c>
      <c r="F11" s="22"/>
      <c r="G11" s="22"/>
      <c r="H11" s="76" t="s">
        <v>245</v>
      </c>
    </row>
    <row r="12" spans="1:8" x14ac:dyDescent="0.7">
      <c r="A12" s="21">
        <v>8</v>
      </c>
      <c r="B12" s="126"/>
      <c r="C12" s="74" t="s">
        <v>100</v>
      </c>
      <c r="D12" s="22" t="s">
        <v>5</v>
      </c>
      <c r="E12" s="22"/>
      <c r="F12" s="22"/>
      <c r="G12" s="22"/>
      <c r="H12" s="76"/>
    </row>
    <row r="13" spans="1:8" x14ac:dyDescent="0.7">
      <c r="A13" s="21">
        <v>9</v>
      </c>
      <c r="B13" s="127"/>
      <c r="C13" s="74" t="s">
        <v>99</v>
      </c>
      <c r="D13" s="22"/>
      <c r="E13" s="22" t="s">
        <v>5</v>
      </c>
      <c r="F13" s="22"/>
      <c r="G13" s="22"/>
      <c r="H13" s="75" t="s">
        <v>251</v>
      </c>
    </row>
    <row r="14" spans="1:8" x14ac:dyDescent="0.7">
      <c r="A14" s="23">
        <v>10</v>
      </c>
      <c r="B14" s="131" t="s">
        <v>106</v>
      </c>
      <c r="C14" s="133" t="s">
        <v>108</v>
      </c>
      <c r="D14" s="134"/>
      <c r="E14" s="134"/>
      <c r="F14" s="135"/>
      <c r="G14" s="135"/>
      <c r="H14" s="136"/>
    </row>
    <row r="15" spans="1:8" x14ac:dyDescent="0.7">
      <c r="A15" s="23">
        <v>11</v>
      </c>
      <c r="B15" s="132"/>
      <c r="C15" s="110" t="s">
        <v>246</v>
      </c>
      <c r="D15" s="111"/>
      <c r="E15" s="210"/>
      <c r="F15" s="77"/>
      <c r="G15" s="77"/>
      <c r="H15" s="78"/>
    </row>
    <row r="16" spans="1:8" ht="21" customHeight="1" x14ac:dyDescent="0.7">
      <c r="A16" s="23">
        <v>12</v>
      </c>
      <c r="B16" s="132"/>
      <c r="C16" s="110" t="s">
        <v>107</v>
      </c>
      <c r="D16" s="111"/>
      <c r="E16" s="111"/>
      <c r="F16" s="77"/>
      <c r="G16" s="77"/>
      <c r="H16" s="78"/>
    </row>
    <row r="17" spans="1:8" ht="21" customHeight="1" x14ac:dyDescent="0.7">
      <c r="A17" s="23">
        <v>13</v>
      </c>
      <c r="B17" s="132"/>
      <c r="C17" s="110" t="s">
        <v>247</v>
      </c>
      <c r="D17" s="111"/>
      <c r="E17" s="111"/>
      <c r="F17" s="77"/>
      <c r="G17" s="77"/>
      <c r="H17" s="78"/>
    </row>
    <row r="18" spans="1:8" ht="41.4" customHeight="1" x14ac:dyDescent="0.7">
      <c r="A18" s="23">
        <v>14</v>
      </c>
      <c r="B18" s="132"/>
      <c r="C18" s="110" t="s">
        <v>255</v>
      </c>
      <c r="D18" s="111"/>
      <c r="E18" s="111"/>
      <c r="F18" s="77"/>
      <c r="G18" s="77"/>
      <c r="H18" s="78"/>
    </row>
    <row r="20" spans="1:8" ht="38.4" x14ac:dyDescent="0.7">
      <c r="B20" s="79" t="s">
        <v>226</v>
      </c>
      <c r="C20" s="80">
        <f>F20/3</f>
        <v>0.33333333333333331</v>
      </c>
      <c r="F20" s="24">
        <f>COUNTA(D6:D8)</f>
        <v>1</v>
      </c>
      <c r="G20" s="24">
        <f>COUNTA(E6:E8)</f>
        <v>2</v>
      </c>
    </row>
    <row r="21" spans="1:8" x14ac:dyDescent="0.7">
      <c r="B21" s="79" t="s">
        <v>227</v>
      </c>
      <c r="C21" s="80">
        <f>F21/4</f>
        <v>0.25</v>
      </c>
      <c r="F21" s="24">
        <f>COUNTA(D10:D13)</f>
        <v>1</v>
      </c>
      <c r="G21" s="24">
        <f>COUNTA(E10:E13)</f>
        <v>3</v>
      </c>
    </row>
  </sheetData>
  <mergeCells count="19">
    <mergeCell ref="C18:E18"/>
    <mergeCell ref="B5:B8"/>
    <mergeCell ref="C5:H5"/>
    <mergeCell ref="B9:B13"/>
    <mergeCell ref="C9:H9"/>
    <mergeCell ref="B14:B18"/>
    <mergeCell ref="C14:H14"/>
    <mergeCell ref="C15:E15"/>
    <mergeCell ref="C16:E16"/>
    <mergeCell ref="C17:E17"/>
    <mergeCell ref="A1:H1"/>
    <mergeCell ref="A2:C2"/>
    <mergeCell ref="D2:H2"/>
    <mergeCell ref="A3:A4"/>
    <mergeCell ref="B3:B4"/>
    <mergeCell ref="C3:C4"/>
    <mergeCell ref="D3:E3"/>
    <mergeCell ref="H3:H4"/>
    <mergeCell ref="F3:G3"/>
  </mergeCells>
  <conditionalFormatting sqref="D6:D8 F6:F8 D10:D13 F10:F13 F15:F18">
    <cfRule type="cellIs" dxfId="1" priority="1" operator="equal">
      <formula>"*"</formula>
    </cfRule>
  </conditionalFormatting>
  <conditionalFormatting sqref="E6:E8 G6:G8 E10:E13 G10:G13 G15:G18">
    <cfRule type="cellIs" dxfId="0" priority="2" operator="equal">
      <formula>"*"</formula>
    </cfRule>
  </conditionalFormatting>
  <pageMargins left="0.7" right="0.7" top="0.75" bottom="0.75" header="0.3" footer="0.3"/>
  <pageSetup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  <pageSetUpPr fitToPage="1"/>
  </sheetPr>
  <dimension ref="A1:F81"/>
  <sheetViews>
    <sheetView rightToLeft="1" workbookViewId="0">
      <pane ySplit="4" topLeftCell="A5" activePane="bottomLeft" state="frozen"/>
      <selection pane="bottomLeft" activeCell="A77" sqref="A77:XFD81"/>
    </sheetView>
  </sheetViews>
  <sheetFormatPr defaultRowHeight="21" x14ac:dyDescent="0.7"/>
  <cols>
    <col min="1" max="1" width="4.796875" style="3" bestFit="1" customWidth="1"/>
    <col min="2" max="2" width="17.19921875" style="4" customWidth="1"/>
    <col min="3" max="3" width="64.69921875" style="1" customWidth="1"/>
    <col min="4" max="4" width="7.796875" style="1" customWidth="1"/>
    <col min="5" max="5" width="9.69921875" style="1" customWidth="1"/>
    <col min="6" max="6" width="52.09765625" style="1" customWidth="1"/>
    <col min="7" max="16384" width="8.796875" style="1"/>
  </cols>
  <sheetData>
    <row r="1" spans="1:6" ht="43.8" customHeight="1" x14ac:dyDescent="0.7">
      <c r="A1" s="155" t="s">
        <v>109</v>
      </c>
      <c r="B1" s="155"/>
      <c r="C1" s="155"/>
      <c r="D1" s="155"/>
      <c r="E1" s="155"/>
      <c r="F1" s="155"/>
    </row>
    <row r="2" spans="1:6" x14ac:dyDescent="0.7">
      <c r="A2" s="168" t="s">
        <v>248</v>
      </c>
      <c r="B2" s="168"/>
      <c r="C2" s="168"/>
      <c r="D2" s="171" t="s">
        <v>250</v>
      </c>
      <c r="E2" s="172"/>
      <c r="F2" s="173"/>
    </row>
    <row r="3" spans="1:6" x14ac:dyDescent="0.7">
      <c r="A3" s="168" t="s">
        <v>0</v>
      </c>
      <c r="B3" s="169" t="s">
        <v>60</v>
      </c>
      <c r="C3" s="168" t="s">
        <v>61</v>
      </c>
      <c r="D3" s="168" t="s">
        <v>1</v>
      </c>
      <c r="E3" s="168"/>
      <c r="F3" s="169" t="s">
        <v>2</v>
      </c>
    </row>
    <row r="4" spans="1:6" x14ac:dyDescent="0.7">
      <c r="A4" s="168"/>
      <c r="B4" s="170"/>
      <c r="C4" s="168"/>
      <c r="D4" s="2" t="s">
        <v>3</v>
      </c>
      <c r="E4" s="2" t="s">
        <v>4</v>
      </c>
      <c r="F4" s="170"/>
    </row>
    <row r="5" spans="1:6" ht="42" customHeight="1" x14ac:dyDescent="0.7">
      <c r="A5" s="14">
        <v>1</v>
      </c>
      <c r="B5" s="152" t="s">
        <v>36</v>
      </c>
      <c r="C5" s="149" t="s">
        <v>80</v>
      </c>
      <c r="D5" s="150"/>
      <c r="E5" s="150"/>
      <c r="F5" s="151"/>
    </row>
    <row r="6" spans="1:6" x14ac:dyDescent="0.7">
      <c r="A6" s="14">
        <v>2</v>
      </c>
      <c r="B6" s="153"/>
      <c r="C6" s="81" t="s">
        <v>37</v>
      </c>
      <c r="D6" s="10"/>
      <c r="E6" s="10"/>
      <c r="F6" s="82" t="s">
        <v>101</v>
      </c>
    </row>
    <row r="7" spans="1:6" ht="42" x14ac:dyDescent="0.7">
      <c r="A7" s="14">
        <v>3</v>
      </c>
      <c r="B7" s="154"/>
      <c r="C7" s="81" t="s">
        <v>81</v>
      </c>
      <c r="D7" s="10"/>
      <c r="E7" s="10" t="s">
        <v>5</v>
      </c>
      <c r="F7" s="82"/>
    </row>
    <row r="8" spans="1:6" x14ac:dyDescent="0.7">
      <c r="A8" s="15">
        <v>4</v>
      </c>
      <c r="B8" s="156" t="s">
        <v>8</v>
      </c>
      <c r="C8" s="177" t="s">
        <v>23</v>
      </c>
      <c r="D8" s="178"/>
      <c r="E8" s="178"/>
      <c r="F8" s="179"/>
    </row>
    <row r="9" spans="1:6" x14ac:dyDescent="0.7">
      <c r="A9" s="15">
        <v>5</v>
      </c>
      <c r="B9" s="157"/>
      <c r="C9" s="83" t="s">
        <v>24</v>
      </c>
      <c r="D9" s="11" t="s">
        <v>5</v>
      </c>
      <c r="E9" s="11"/>
      <c r="F9" s="84"/>
    </row>
    <row r="10" spans="1:6" x14ac:dyDescent="0.7">
      <c r="A10" s="15">
        <v>6</v>
      </c>
      <c r="B10" s="158"/>
      <c r="C10" s="83" t="s">
        <v>25</v>
      </c>
      <c r="D10" s="11"/>
      <c r="E10" s="11" t="s">
        <v>5</v>
      </c>
      <c r="F10" s="84"/>
    </row>
    <row r="11" spans="1:6" x14ac:dyDescent="0.7">
      <c r="A11" s="8">
        <v>7</v>
      </c>
      <c r="B11" s="137" t="s">
        <v>6</v>
      </c>
      <c r="C11" s="165" t="s">
        <v>15</v>
      </c>
      <c r="D11" s="166"/>
      <c r="E11" s="166"/>
      <c r="F11" s="167"/>
    </row>
    <row r="12" spans="1:6" x14ac:dyDescent="0.7">
      <c r="A12" s="8">
        <v>8</v>
      </c>
      <c r="B12" s="138"/>
      <c r="C12" s="85" t="s">
        <v>14</v>
      </c>
      <c r="D12" s="5" t="s">
        <v>5</v>
      </c>
      <c r="E12" s="5"/>
      <c r="F12" s="86"/>
    </row>
    <row r="13" spans="1:6" x14ac:dyDescent="0.7">
      <c r="A13" s="8">
        <v>9</v>
      </c>
      <c r="B13" s="138"/>
      <c r="C13" s="85" t="s">
        <v>9</v>
      </c>
      <c r="D13" s="5"/>
      <c r="E13" s="5" t="s">
        <v>5</v>
      </c>
      <c r="F13" s="86"/>
    </row>
    <row r="14" spans="1:6" x14ac:dyDescent="0.7">
      <c r="A14" s="8">
        <v>10</v>
      </c>
      <c r="B14" s="138"/>
      <c r="C14" s="85" t="s">
        <v>10</v>
      </c>
      <c r="D14" s="5"/>
      <c r="E14" s="5" t="s">
        <v>5</v>
      </c>
      <c r="F14" s="86"/>
    </row>
    <row r="15" spans="1:6" x14ac:dyDescent="0.7">
      <c r="A15" s="8">
        <v>11</v>
      </c>
      <c r="B15" s="138"/>
      <c r="C15" s="85" t="s">
        <v>11</v>
      </c>
      <c r="D15" s="5" t="s">
        <v>5</v>
      </c>
      <c r="E15" s="5"/>
      <c r="F15" s="86"/>
    </row>
    <row r="16" spans="1:6" x14ac:dyDescent="0.7">
      <c r="A16" s="8">
        <v>12</v>
      </c>
      <c r="B16" s="138"/>
      <c r="C16" s="85" t="s">
        <v>13</v>
      </c>
      <c r="D16" s="5"/>
      <c r="E16" s="5" t="s">
        <v>5</v>
      </c>
      <c r="F16" s="86"/>
    </row>
    <row r="17" spans="1:6" x14ac:dyDescent="0.7">
      <c r="A17" s="8">
        <v>13</v>
      </c>
      <c r="B17" s="139"/>
      <c r="C17" s="85" t="s">
        <v>12</v>
      </c>
      <c r="D17" s="5" t="s">
        <v>5</v>
      </c>
      <c r="E17" s="5"/>
      <c r="F17" s="86"/>
    </row>
    <row r="18" spans="1:6" x14ac:dyDescent="0.7">
      <c r="A18" s="9">
        <v>14</v>
      </c>
      <c r="B18" s="174" t="s">
        <v>7</v>
      </c>
      <c r="C18" s="140" t="s">
        <v>16</v>
      </c>
      <c r="D18" s="141"/>
      <c r="E18" s="141"/>
      <c r="F18" s="142"/>
    </row>
    <row r="19" spans="1:6" x14ac:dyDescent="0.7">
      <c r="A19" s="9">
        <v>15</v>
      </c>
      <c r="B19" s="175"/>
      <c r="C19" s="87" t="s">
        <v>17</v>
      </c>
      <c r="D19" s="6" t="s">
        <v>5</v>
      </c>
      <c r="E19" s="6"/>
      <c r="F19" s="88"/>
    </row>
    <row r="20" spans="1:6" x14ac:dyDescent="0.7">
      <c r="A20" s="9">
        <v>16</v>
      </c>
      <c r="B20" s="175"/>
      <c r="C20" s="87" t="s">
        <v>18</v>
      </c>
      <c r="D20" s="6" t="s">
        <v>5</v>
      </c>
      <c r="E20" s="6"/>
      <c r="F20" s="88"/>
    </row>
    <row r="21" spans="1:6" x14ac:dyDescent="0.7">
      <c r="A21" s="9">
        <v>17</v>
      </c>
      <c r="B21" s="175"/>
      <c r="C21" s="87" t="s">
        <v>19</v>
      </c>
      <c r="D21" s="6" t="s">
        <v>5</v>
      </c>
      <c r="E21" s="6"/>
      <c r="F21" s="88"/>
    </row>
    <row r="22" spans="1:6" x14ac:dyDescent="0.7">
      <c r="A22" s="9">
        <v>18</v>
      </c>
      <c r="B22" s="175"/>
      <c r="C22" s="87" t="s">
        <v>20</v>
      </c>
      <c r="D22" s="6" t="s">
        <v>5</v>
      </c>
      <c r="E22" s="6"/>
      <c r="F22" s="88"/>
    </row>
    <row r="23" spans="1:6" x14ac:dyDescent="0.7">
      <c r="A23" s="9">
        <v>19</v>
      </c>
      <c r="B23" s="175"/>
      <c r="C23" s="87" t="s">
        <v>21</v>
      </c>
      <c r="D23" s="6" t="s">
        <v>5</v>
      </c>
      <c r="E23" s="6"/>
      <c r="F23" s="88"/>
    </row>
    <row r="24" spans="1:6" x14ac:dyDescent="0.7">
      <c r="A24" s="9">
        <v>20</v>
      </c>
      <c r="B24" s="175"/>
      <c r="C24" s="87" t="s">
        <v>32</v>
      </c>
      <c r="D24" s="6" t="s">
        <v>5</v>
      </c>
      <c r="E24" s="6"/>
      <c r="F24" s="88"/>
    </row>
    <row r="25" spans="1:6" x14ac:dyDescent="0.7">
      <c r="A25" s="9">
        <v>21</v>
      </c>
      <c r="B25" s="175"/>
      <c r="C25" s="87" t="s">
        <v>84</v>
      </c>
      <c r="D25" s="6" t="s">
        <v>5</v>
      </c>
      <c r="E25" s="6"/>
      <c r="F25" s="88"/>
    </row>
    <row r="26" spans="1:6" x14ac:dyDescent="0.7">
      <c r="A26" s="9">
        <v>22</v>
      </c>
      <c r="B26" s="176"/>
      <c r="C26" s="87" t="s">
        <v>22</v>
      </c>
      <c r="D26" s="6" t="s">
        <v>5</v>
      </c>
      <c r="E26" s="6"/>
      <c r="F26" s="88"/>
    </row>
    <row r="27" spans="1:6" ht="40.799999999999997" customHeight="1" x14ac:dyDescent="0.7">
      <c r="A27" s="16">
        <v>23</v>
      </c>
      <c r="B27" s="159" t="s">
        <v>26</v>
      </c>
      <c r="C27" s="143" t="s">
        <v>50</v>
      </c>
      <c r="D27" s="144"/>
      <c r="E27" s="144"/>
      <c r="F27" s="145"/>
    </row>
    <row r="28" spans="1:6" x14ac:dyDescent="0.7">
      <c r="A28" s="16">
        <v>24</v>
      </c>
      <c r="B28" s="160"/>
      <c r="C28" s="89" t="s">
        <v>27</v>
      </c>
      <c r="D28" s="12" t="s">
        <v>5</v>
      </c>
      <c r="E28" s="12"/>
      <c r="F28" s="90"/>
    </row>
    <row r="29" spans="1:6" x14ac:dyDescent="0.7">
      <c r="A29" s="16">
        <v>25</v>
      </c>
      <c r="B29" s="160"/>
      <c r="C29" s="89" t="s">
        <v>28</v>
      </c>
      <c r="D29" s="12" t="s">
        <v>5</v>
      </c>
      <c r="E29" s="12"/>
      <c r="F29" s="90"/>
    </row>
    <row r="30" spans="1:6" x14ac:dyDescent="0.7">
      <c r="A30" s="16">
        <v>26</v>
      </c>
      <c r="B30" s="160"/>
      <c r="C30" s="89" t="s">
        <v>29</v>
      </c>
      <c r="D30" s="12" t="s">
        <v>5</v>
      </c>
      <c r="E30" s="12"/>
      <c r="F30" s="90"/>
    </row>
    <row r="31" spans="1:6" x14ac:dyDescent="0.7">
      <c r="A31" s="16">
        <v>27</v>
      </c>
      <c r="B31" s="160"/>
      <c r="C31" s="89" t="s">
        <v>30</v>
      </c>
      <c r="D31" s="12" t="s">
        <v>5</v>
      </c>
      <c r="E31" s="12"/>
      <c r="F31" s="90"/>
    </row>
    <row r="32" spans="1:6" x14ac:dyDescent="0.7">
      <c r="A32" s="16">
        <v>28</v>
      </c>
      <c r="B32" s="160"/>
      <c r="C32" s="89" t="s">
        <v>31</v>
      </c>
      <c r="D32" s="12" t="s">
        <v>5</v>
      </c>
      <c r="E32" s="12"/>
      <c r="F32" s="90"/>
    </row>
    <row r="33" spans="1:6" x14ac:dyDescent="0.7">
      <c r="A33" s="16">
        <v>29</v>
      </c>
      <c r="B33" s="160"/>
      <c r="C33" s="89" t="s">
        <v>33</v>
      </c>
      <c r="D33" s="12" t="s">
        <v>5</v>
      </c>
      <c r="E33" s="12"/>
      <c r="F33" s="90"/>
    </row>
    <row r="34" spans="1:6" x14ac:dyDescent="0.7">
      <c r="A34" s="16">
        <v>30</v>
      </c>
      <c r="B34" s="160"/>
      <c r="C34" s="89" t="s">
        <v>34</v>
      </c>
      <c r="D34" s="12" t="s">
        <v>5</v>
      </c>
      <c r="E34" s="12"/>
      <c r="F34" s="90"/>
    </row>
    <row r="35" spans="1:6" x14ac:dyDescent="0.7">
      <c r="A35" s="16">
        <v>31</v>
      </c>
      <c r="B35" s="160"/>
      <c r="C35" s="89" t="s">
        <v>35</v>
      </c>
      <c r="D35" s="12" t="s">
        <v>5</v>
      </c>
      <c r="E35" s="12"/>
      <c r="F35" s="90"/>
    </row>
    <row r="36" spans="1:6" x14ac:dyDescent="0.7">
      <c r="A36" s="16">
        <v>32</v>
      </c>
      <c r="B36" s="160"/>
      <c r="C36" s="89" t="s">
        <v>38</v>
      </c>
      <c r="D36" s="12" t="s">
        <v>5</v>
      </c>
      <c r="E36" s="12"/>
      <c r="F36" s="90"/>
    </row>
    <row r="37" spans="1:6" x14ac:dyDescent="0.7">
      <c r="A37" s="16">
        <v>33</v>
      </c>
      <c r="B37" s="161"/>
      <c r="C37" s="89" t="s">
        <v>39</v>
      </c>
      <c r="D37" s="12" t="s">
        <v>5</v>
      </c>
      <c r="E37" s="12"/>
      <c r="F37" s="90"/>
    </row>
    <row r="38" spans="1:6" ht="43.2" customHeight="1" x14ac:dyDescent="0.7">
      <c r="A38" s="17">
        <v>34</v>
      </c>
      <c r="B38" s="162" t="s">
        <v>40</v>
      </c>
      <c r="C38" s="146" t="s">
        <v>63</v>
      </c>
      <c r="D38" s="147"/>
      <c r="E38" s="147"/>
      <c r="F38" s="148"/>
    </row>
    <row r="39" spans="1:6" ht="42" x14ac:dyDescent="0.7">
      <c r="A39" s="17">
        <v>35</v>
      </c>
      <c r="B39" s="163"/>
      <c r="C39" s="91" t="s">
        <v>41</v>
      </c>
      <c r="D39" s="13"/>
      <c r="E39" s="13" t="s">
        <v>5</v>
      </c>
      <c r="F39" s="92" t="s">
        <v>222</v>
      </c>
    </row>
    <row r="40" spans="1:6" ht="42" x14ac:dyDescent="0.7">
      <c r="A40" s="17">
        <v>36</v>
      </c>
      <c r="B40" s="163"/>
      <c r="C40" s="91" t="s">
        <v>42</v>
      </c>
      <c r="D40" s="13"/>
      <c r="E40" s="13" t="s">
        <v>5</v>
      </c>
      <c r="F40" s="92" t="s">
        <v>222</v>
      </c>
    </row>
    <row r="41" spans="1:6" ht="42" x14ac:dyDescent="0.7">
      <c r="A41" s="17">
        <v>37</v>
      </c>
      <c r="B41" s="163"/>
      <c r="C41" s="91" t="s">
        <v>43</v>
      </c>
      <c r="D41" s="13"/>
      <c r="E41" s="13" t="s">
        <v>5</v>
      </c>
      <c r="F41" s="92" t="s">
        <v>222</v>
      </c>
    </row>
    <row r="42" spans="1:6" ht="42" x14ac:dyDescent="0.7">
      <c r="A42" s="17">
        <v>38</v>
      </c>
      <c r="B42" s="163"/>
      <c r="C42" s="91" t="s">
        <v>44</v>
      </c>
      <c r="D42" s="13"/>
      <c r="E42" s="13" t="s">
        <v>5</v>
      </c>
      <c r="F42" s="92" t="s">
        <v>222</v>
      </c>
    </row>
    <row r="43" spans="1:6" ht="42" x14ac:dyDescent="0.7">
      <c r="A43" s="17">
        <v>39</v>
      </c>
      <c r="B43" s="163"/>
      <c r="C43" s="91" t="s">
        <v>45</v>
      </c>
      <c r="D43" s="13"/>
      <c r="E43" s="13" t="s">
        <v>5</v>
      </c>
      <c r="F43" s="92" t="s">
        <v>222</v>
      </c>
    </row>
    <row r="44" spans="1:6" ht="42" x14ac:dyDescent="0.7">
      <c r="A44" s="17">
        <v>40</v>
      </c>
      <c r="B44" s="163"/>
      <c r="C44" s="91" t="s">
        <v>46</v>
      </c>
      <c r="D44" s="13"/>
      <c r="E44" s="13" t="s">
        <v>5</v>
      </c>
      <c r="F44" s="92" t="s">
        <v>222</v>
      </c>
    </row>
    <row r="45" spans="1:6" ht="42" x14ac:dyDescent="0.7">
      <c r="A45" s="17">
        <v>41</v>
      </c>
      <c r="B45" s="163"/>
      <c r="C45" s="93" t="s">
        <v>47</v>
      </c>
      <c r="D45" s="13"/>
      <c r="E45" s="13" t="s">
        <v>5</v>
      </c>
      <c r="F45" s="92" t="s">
        <v>222</v>
      </c>
    </row>
    <row r="46" spans="1:6" ht="42" x14ac:dyDescent="0.7">
      <c r="A46" s="17">
        <v>42</v>
      </c>
      <c r="B46" s="164"/>
      <c r="C46" s="93" t="s">
        <v>48</v>
      </c>
      <c r="D46" s="13"/>
      <c r="E46" s="13" t="s">
        <v>5</v>
      </c>
      <c r="F46" s="92" t="s">
        <v>222</v>
      </c>
    </row>
    <row r="47" spans="1:6" ht="41.4" customHeight="1" x14ac:dyDescent="0.7">
      <c r="A47" s="14">
        <v>43</v>
      </c>
      <c r="B47" s="152" t="s">
        <v>49</v>
      </c>
      <c r="C47" s="149" t="s">
        <v>65</v>
      </c>
      <c r="D47" s="150"/>
      <c r="E47" s="150"/>
      <c r="F47" s="151"/>
    </row>
    <row r="48" spans="1:6" ht="42" x14ac:dyDescent="0.7">
      <c r="A48" s="14">
        <v>44</v>
      </c>
      <c r="B48" s="153"/>
      <c r="C48" s="94" t="s">
        <v>55</v>
      </c>
      <c r="D48" s="10"/>
      <c r="E48" s="10" t="s">
        <v>5</v>
      </c>
      <c r="F48" s="82" t="s">
        <v>222</v>
      </c>
    </row>
    <row r="49" spans="1:6" ht="42" x14ac:dyDescent="0.7">
      <c r="A49" s="14">
        <v>45</v>
      </c>
      <c r="B49" s="153"/>
      <c r="C49" s="94" t="s">
        <v>56</v>
      </c>
      <c r="D49" s="10"/>
      <c r="E49" s="10" t="s">
        <v>5</v>
      </c>
      <c r="F49" s="82" t="s">
        <v>222</v>
      </c>
    </row>
    <row r="50" spans="1:6" ht="42" x14ac:dyDescent="0.7">
      <c r="A50" s="14">
        <v>46</v>
      </c>
      <c r="B50" s="153"/>
      <c r="C50" s="95" t="s">
        <v>51</v>
      </c>
      <c r="D50" s="10"/>
      <c r="E50" s="10" t="s">
        <v>5</v>
      </c>
      <c r="F50" s="82" t="s">
        <v>222</v>
      </c>
    </row>
    <row r="51" spans="1:6" ht="42" x14ac:dyDescent="0.7">
      <c r="A51" s="14">
        <v>47</v>
      </c>
      <c r="B51" s="153"/>
      <c r="C51" s="95" t="s">
        <v>52</v>
      </c>
      <c r="D51" s="10"/>
      <c r="E51" s="10" t="s">
        <v>5</v>
      </c>
      <c r="F51" s="82" t="s">
        <v>222</v>
      </c>
    </row>
    <row r="52" spans="1:6" ht="42" x14ac:dyDescent="0.7">
      <c r="A52" s="14">
        <v>48</v>
      </c>
      <c r="B52" s="153"/>
      <c r="C52" s="95" t="s">
        <v>53</v>
      </c>
      <c r="D52" s="10"/>
      <c r="E52" s="10" t="s">
        <v>5</v>
      </c>
      <c r="F52" s="82" t="s">
        <v>222</v>
      </c>
    </row>
    <row r="53" spans="1:6" ht="42" x14ac:dyDescent="0.7">
      <c r="A53" s="14">
        <v>49</v>
      </c>
      <c r="B53" s="153"/>
      <c r="C53" s="95" t="s">
        <v>54</v>
      </c>
      <c r="D53" s="10"/>
      <c r="E53" s="10" t="s">
        <v>5</v>
      </c>
      <c r="F53" s="82" t="s">
        <v>222</v>
      </c>
    </row>
    <row r="54" spans="1:6" ht="42" x14ac:dyDescent="0.7">
      <c r="A54" s="14">
        <v>50</v>
      </c>
      <c r="B54" s="153"/>
      <c r="C54" s="95" t="s">
        <v>58</v>
      </c>
      <c r="D54" s="10"/>
      <c r="E54" s="10" t="s">
        <v>5</v>
      </c>
      <c r="F54" s="82" t="s">
        <v>222</v>
      </c>
    </row>
    <row r="55" spans="1:6" ht="42" x14ac:dyDescent="0.7">
      <c r="A55" s="14">
        <v>51</v>
      </c>
      <c r="B55" s="153"/>
      <c r="C55" s="95" t="s">
        <v>57</v>
      </c>
      <c r="D55" s="10"/>
      <c r="E55" s="10" t="s">
        <v>5</v>
      </c>
      <c r="F55" s="82" t="s">
        <v>222</v>
      </c>
    </row>
    <row r="56" spans="1:6" ht="42" x14ac:dyDescent="0.7">
      <c r="A56" s="14">
        <v>52</v>
      </c>
      <c r="B56" s="154"/>
      <c r="C56" s="95" t="s">
        <v>59</v>
      </c>
      <c r="D56" s="10"/>
      <c r="E56" s="10" t="s">
        <v>5</v>
      </c>
      <c r="F56" s="82" t="s">
        <v>222</v>
      </c>
    </row>
    <row r="57" spans="1:6" ht="42" customHeight="1" x14ac:dyDescent="0.7">
      <c r="A57" s="8">
        <v>53</v>
      </c>
      <c r="B57" s="137" t="s">
        <v>62</v>
      </c>
      <c r="C57" s="165" t="s">
        <v>64</v>
      </c>
      <c r="D57" s="166"/>
      <c r="E57" s="166"/>
      <c r="F57" s="167"/>
    </row>
    <row r="58" spans="1:6" ht="42" x14ac:dyDescent="0.7">
      <c r="A58" s="8">
        <v>54</v>
      </c>
      <c r="B58" s="138"/>
      <c r="C58" s="96" t="s">
        <v>66</v>
      </c>
      <c r="D58" s="5"/>
      <c r="E58" s="5" t="s">
        <v>5</v>
      </c>
      <c r="F58" s="86" t="s">
        <v>222</v>
      </c>
    </row>
    <row r="59" spans="1:6" ht="42" x14ac:dyDescent="0.7">
      <c r="A59" s="8">
        <v>55</v>
      </c>
      <c r="B59" s="138"/>
      <c r="C59" s="96" t="s">
        <v>67</v>
      </c>
      <c r="D59" s="5" t="s">
        <v>5</v>
      </c>
      <c r="E59" s="5"/>
      <c r="F59" s="86" t="s">
        <v>222</v>
      </c>
    </row>
    <row r="60" spans="1:6" ht="42" x14ac:dyDescent="0.7">
      <c r="A60" s="8">
        <v>56</v>
      </c>
      <c r="B60" s="138"/>
      <c r="C60" s="96" t="s">
        <v>68</v>
      </c>
      <c r="D60" s="5"/>
      <c r="E60" s="5" t="s">
        <v>5</v>
      </c>
      <c r="F60" s="86" t="s">
        <v>222</v>
      </c>
    </row>
    <row r="61" spans="1:6" ht="42" x14ac:dyDescent="0.7">
      <c r="A61" s="8">
        <v>57</v>
      </c>
      <c r="B61" s="138"/>
      <c r="C61" s="96" t="s">
        <v>69</v>
      </c>
      <c r="D61" s="5"/>
      <c r="E61" s="5" t="s">
        <v>5</v>
      </c>
      <c r="F61" s="86" t="s">
        <v>222</v>
      </c>
    </row>
    <row r="62" spans="1:6" ht="42" x14ac:dyDescent="0.7">
      <c r="A62" s="8">
        <v>58</v>
      </c>
      <c r="B62" s="138"/>
      <c r="C62" s="96" t="s">
        <v>70</v>
      </c>
      <c r="D62" s="5"/>
      <c r="E62" s="5" t="s">
        <v>5</v>
      </c>
      <c r="F62" s="86" t="s">
        <v>222</v>
      </c>
    </row>
    <row r="63" spans="1:6" ht="42" x14ac:dyDescent="0.7">
      <c r="A63" s="8">
        <v>59</v>
      </c>
      <c r="B63" s="139"/>
      <c r="C63" s="85" t="s">
        <v>59</v>
      </c>
      <c r="D63" s="5"/>
      <c r="E63" s="5" t="s">
        <v>5</v>
      </c>
      <c r="F63" s="86" t="s">
        <v>222</v>
      </c>
    </row>
    <row r="64" spans="1:6" ht="42" customHeight="1" x14ac:dyDescent="0.7">
      <c r="A64" s="14">
        <v>60</v>
      </c>
      <c r="B64" s="152" t="s">
        <v>85</v>
      </c>
      <c r="C64" s="183" t="s">
        <v>86</v>
      </c>
      <c r="D64" s="184"/>
      <c r="E64" s="184"/>
      <c r="F64" s="185"/>
    </row>
    <row r="65" spans="1:6" x14ac:dyDescent="0.7">
      <c r="A65" s="14">
        <v>61</v>
      </c>
      <c r="B65" s="153"/>
      <c r="C65" s="87" t="s">
        <v>87</v>
      </c>
      <c r="D65" s="6"/>
      <c r="E65" s="6" t="s">
        <v>5</v>
      </c>
      <c r="F65" s="88"/>
    </row>
    <row r="66" spans="1:6" x14ac:dyDescent="0.7">
      <c r="A66" s="14">
        <v>62</v>
      </c>
      <c r="B66" s="153"/>
      <c r="C66" s="87" t="s">
        <v>88</v>
      </c>
      <c r="D66" s="6"/>
      <c r="E66" s="6" t="s">
        <v>5</v>
      </c>
      <c r="F66" s="88"/>
    </row>
    <row r="67" spans="1:6" x14ac:dyDescent="0.7">
      <c r="A67" s="14">
        <v>63</v>
      </c>
      <c r="B67" s="153"/>
      <c r="C67" s="87" t="s">
        <v>89</v>
      </c>
      <c r="D67" s="6"/>
      <c r="E67" s="6" t="s">
        <v>5</v>
      </c>
      <c r="F67" s="88"/>
    </row>
    <row r="68" spans="1:6" ht="42" customHeight="1" x14ac:dyDescent="0.7">
      <c r="A68" s="9">
        <v>64</v>
      </c>
      <c r="B68" s="174" t="s">
        <v>75</v>
      </c>
      <c r="C68" s="140" t="s">
        <v>76</v>
      </c>
      <c r="D68" s="141"/>
      <c r="E68" s="141"/>
      <c r="F68" s="142"/>
    </row>
    <row r="69" spans="1:6" x14ac:dyDescent="0.7">
      <c r="A69" s="9">
        <v>65</v>
      </c>
      <c r="B69" s="175"/>
      <c r="C69" s="87" t="s">
        <v>71</v>
      </c>
      <c r="D69" s="6" t="s">
        <v>5</v>
      </c>
      <c r="E69" s="6"/>
      <c r="F69" s="88"/>
    </row>
    <row r="70" spans="1:6" x14ac:dyDescent="0.7">
      <c r="A70" s="9">
        <v>66</v>
      </c>
      <c r="B70" s="175"/>
      <c r="C70" s="87" t="s">
        <v>72</v>
      </c>
      <c r="D70" s="6" t="s">
        <v>5</v>
      </c>
      <c r="E70" s="6"/>
      <c r="F70" s="88"/>
    </row>
    <row r="71" spans="1:6" x14ac:dyDescent="0.7">
      <c r="A71" s="9">
        <v>67</v>
      </c>
      <c r="B71" s="175"/>
      <c r="C71" s="87" t="s">
        <v>73</v>
      </c>
      <c r="D71" s="6" t="s">
        <v>5</v>
      </c>
      <c r="E71" s="6"/>
      <c r="F71" s="88"/>
    </row>
    <row r="72" spans="1:6" x14ac:dyDescent="0.7">
      <c r="A72" s="9">
        <v>68</v>
      </c>
      <c r="B72" s="175"/>
      <c r="C72" s="87" t="s">
        <v>77</v>
      </c>
      <c r="D72" s="6" t="s">
        <v>5</v>
      </c>
      <c r="E72" s="6"/>
      <c r="F72" s="88"/>
    </row>
    <row r="73" spans="1:6" x14ac:dyDescent="0.7">
      <c r="A73" s="9">
        <v>69</v>
      </c>
      <c r="B73" s="176"/>
      <c r="C73" s="87" t="s">
        <v>74</v>
      </c>
      <c r="D73" s="6"/>
      <c r="E73" s="6" t="s">
        <v>5</v>
      </c>
      <c r="F73" s="88"/>
    </row>
    <row r="74" spans="1:6" ht="42" x14ac:dyDescent="0.7">
      <c r="A74" s="7">
        <v>70</v>
      </c>
      <c r="B74" s="180" t="s">
        <v>79</v>
      </c>
      <c r="C74" s="97" t="s">
        <v>78</v>
      </c>
      <c r="D74" s="7" t="s">
        <v>5</v>
      </c>
      <c r="E74" s="7"/>
      <c r="F74" s="98"/>
    </row>
    <row r="75" spans="1:6" ht="42" x14ac:dyDescent="0.7">
      <c r="A75" s="7">
        <v>71</v>
      </c>
      <c r="B75" s="181"/>
      <c r="C75" s="97" t="s">
        <v>82</v>
      </c>
      <c r="D75" s="7" t="s">
        <v>5</v>
      </c>
      <c r="E75" s="7"/>
      <c r="F75" s="98"/>
    </row>
    <row r="76" spans="1:6" x14ac:dyDescent="0.7">
      <c r="A76" s="7">
        <v>72</v>
      </c>
      <c r="B76" s="182"/>
      <c r="C76" s="97" t="s">
        <v>83</v>
      </c>
      <c r="D76" s="7" t="s">
        <v>5</v>
      </c>
      <c r="E76" s="7"/>
      <c r="F76" s="98"/>
    </row>
    <row r="77" spans="1:6" ht="63" hidden="1" x14ac:dyDescent="0.7">
      <c r="A77" s="4"/>
      <c r="B77" s="4" t="s">
        <v>113</v>
      </c>
      <c r="C77" s="99">
        <f>D77/6</f>
        <v>0.5</v>
      </c>
      <c r="D77" s="100">
        <f>COUNTA(D12:D17)</f>
        <v>3</v>
      </c>
      <c r="E77" s="100"/>
      <c r="F77" s="100"/>
    </row>
    <row r="78" spans="1:6" hidden="1" x14ac:dyDescent="0.7">
      <c r="A78" s="4"/>
      <c r="B78" s="4" t="s">
        <v>7</v>
      </c>
      <c r="C78" s="99">
        <f>D78/8</f>
        <v>1</v>
      </c>
      <c r="D78" s="100">
        <f>COUNTA(D19:D26)</f>
        <v>8</v>
      </c>
      <c r="E78" s="100"/>
      <c r="F78" s="100"/>
    </row>
    <row r="79" spans="1:6" ht="42" hidden="1" x14ac:dyDescent="0.7">
      <c r="A79" s="4"/>
      <c r="B79" s="4" t="s">
        <v>114</v>
      </c>
      <c r="C79" s="99">
        <f>D79/42</f>
        <v>0.35714285714285715</v>
      </c>
      <c r="D79" s="100">
        <f>COUNTA(D28:D37,D39:D46,D48:D56,D58:D63,D65:D67,D69:D73)</f>
        <v>15</v>
      </c>
      <c r="E79" s="100">
        <f>COUNTA(E6:E7,E9:E10,E12:E17,E19:E26,E28:E37,E39:E46,E48:E56,E58:E63,E65:E67,E69:E73,E74:E76)</f>
        <v>31</v>
      </c>
      <c r="F79" s="100"/>
    </row>
    <row r="80" spans="1:6" hidden="1" x14ac:dyDescent="0.7">
      <c r="A80" s="4"/>
      <c r="B80" s="4" t="s">
        <v>115</v>
      </c>
      <c r="C80" s="99">
        <f>D80</f>
        <v>1</v>
      </c>
      <c r="D80" s="100">
        <f>COUNTA(D76)</f>
        <v>1</v>
      </c>
      <c r="E80" s="100"/>
      <c r="F80" s="100"/>
    </row>
    <row r="81" spans="1:6" ht="42" hidden="1" x14ac:dyDescent="0.7">
      <c r="A81" s="4"/>
      <c r="B81" s="4" t="s">
        <v>116</v>
      </c>
      <c r="C81" s="99">
        <f>D81</f>
        <v>1</v>
      </c>
      <c r="D81" s="100">
        <f>COUNTA(D74)</f>
        <v>1</v>
      </c>
      <c r="E81" s="100"/>
      <c r="F81" s="100"/>
    </row>
  </sheetData>
  <mergeCells count="29">
    <mergeCell ref="B74:B76"/>
    <mergeCell ref="B68:B73"/>
    <mergeCell ref="B57:B63"/>
    <mergeCell ref="B64:B67"/>
    <mergeCell ref="C64:F64"/>
    <mergeCell ref="C57:F57"/>
    <mergeCell ref="C68:F68"/>
    <mergeCell ref="A1:F1"/>
    <mergeCell ref="B8:B10"/>
    <mergeCell ref="B27:B37"/>
    <mergeCell ref="B38:B46"/>
    <mergeCell ref="B5:B7"/>
    <mergeCell ref="C11:F11"/>
    <mergeCell ref="D3:E3"/>
    <mergeCell ref="A3:A4"/>
    <mergeCell ref="C3:C4"/>
    <mergeCell ref="A2:C2"/>
    <mergeCell ref="F3:F4"/>
    <mergeCell ref="B3:B4"/>
    <mergeCell ref="D2:F2"/>
    <mergeCell ref="C5:F5"/>
    <mergeCell ref="B18:B26"/>
    <mergeCell ref="C8:F8"/>
    <mergeCell ref="B11:B17"/>
    <mergeCell ref="C18:F18"/>
    <mergeCell ref="C27:F27"/>
    <mergeCell ref="C38:F38"/>
    <mergeCell ref="C47:F47"/>
    <mergeCell ref="B47:B56"/>
  </mergeCells>
  <pageMargins left="0.7" right="0.7" top="0.75" bottom="0.75" header="0.3" footer="0.3"/>
  <pageSetup scale="6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9AE9A-EF08-4CB9-B692-1586E61792F6}">
  <sheetPr>
    <tabColor rgb="FF7030A0"/>
    <outlinePr summaryBelow="0"/>
    <pageSetUpPr fitToPage="1"/>
  </sheetPr>
  <dimension ref="A1:F97"/>
  <sheetViews>
    <sheetView rightToLeft="1" zoomScale="110" zoomScaleNormal="110" workbookViewId="0">
      <pane ySplit="3" topLeftCell="A93" activePane="bottomLeft" state="frozen"/>
      <selection pane="bottomLeft" activeCell="I17" sqref="I17"/>
    </sheetView>
  </sheetViews>
  <sheetFormatPr defaultColWidth="8.8984375" defaultRowHeight="18" outlineLevelRow="1" x14ac:dyDescent="0.25"/>
  <cols>
    <col min="1" max="1" width="5.59765625" style="25" customWidth="1"/>
    <col min="2" max="2" width="19.09765625" style="25" customWidth="1"/>
    <col min="3" max="3" width="57.296875" style="25" customWidth="1"/>
    <col min="4" max="4" width="6.69921875" style="25" customWidth="1"/>
    <col min="5" max="5" width="17.09765625" style="25" customWidth="1"/>
    <col min="6" max="6" width="15.69921875" style="25" customWidth="1"/>
    <col min="7" max="16384" width="8.8984375" style="25"/>
  </cols>
  <sheetData>
    <row r="1" spans="1:6" ht="21" x14ac:dyDescent="0.25">
      <c r="A1" s="188" t="s">
        <v>238</v>
      </c>
      <c r="B1" s="189"/>
      <c r="C1" s="189"/>
      <c r="D1" s="190"/>
      <c r="E1" s="45" t="s">
        <v>254</v>
      </c>
      <c r="F1" s="45" t="s">
        <v>241</v>
      </c>
    </row>
    <row r="2" spans="1:6" ht="21" x14ac:dyDescent="0.25">
      <c r="A2" s="204" t="s">
        <v>199</v>
      </c>
      <c r="B2" s="204"/>
      <c r="C2" s="204"/>
      <c r="D2" s="46" t="s">
        <v>198</v>
      </c>
      <c r="E2" s="191" t="s">
        <v>112</v>
      </c>
      <c r="F2" s="192"/>
    </row>
    <row r="3" spans="1:6" ht="42" x14ac:dyDescent="0.25">
      <c r="A3" s="46" t="s">
        <v>0</v>
      </c>
      <c r="B3" s="46" t="s">
        <v>119</v>
      </c>
      <c r="C3" s="46" t="s">
        <v>120</v>
      </c>
      <c r="D3" s="47"/>
      <c r="E3" s="48" t="s">
        <v>200</v>
      </c>
      <c r="F3" s="48" t="s">
        <v>111</v>
      </c>
    </row>
    <row r="4" spans="1:6" s="26" customFormat="1" ht="21" collapsed="1" x14ac:dyDescent="0.25">
      <c r="A4" s="49">
        <v>1</v>
      </c>
      <c r="B4" s="196" t="s">
        <v>121</v>
      </c>
      <c r="C4" s="49" t="s">
        <v>122</v>
      </c>
      <c r="D4" s="50">
        <v>4</v>
      </c>
      <c r="E4" s="23"/>
      <c r="F4" s="23">
        <f>SUM(F5:F6)</f>
        <v>4</v>
      </c>
    </row>
    <row r="5" spans="1:6" ht="21" hidden="1" outlineLevel="1" x14ac:dyDescent="0.25">
      <c r="A5" s="51">
        <v>1.1000000000000001</v>
      </c>
      <c r="B5" s="197"/>
      <c r="C5" s="51" t="s">
        <v>180</v>
      </c>
      <c r="D5" s="53">
        <v>3</v>
      </c>
      <c r="E5" s="54">
        <v>1</v>
      </c>
      <c r="F5" s="54">
        <f t="shared" ref="F5:F68" si="0">E5*D5</f>
        <v>3</v>
      </c>
    </row>
    <row r="6" spans="1:6" ht="21" hidden="1" outlineLevel="1" x14ac:dyDescent="0.25">
      <c r="A6" s="51">
        <v>2.1</v>
      </c>
      <c r="B6" s="197"/>
      <c r="C6" s="51" t="s">
        <v>181</v>
      </c>
      <c r="D6" s="53">
        <v>1</v>
      </c>
      <c r="E6" s="54">
        <v>1</v>
      </c>
      <c r="F6" s="54">
        <f t="shared" si="0"/>
        <v>1</v>
      </c>
    </row>
    <row r="7" spans="1:6" s="26" customFormat="1" ht="21" collapsed="1" x14ac:dyDescent="0.25">
      <c r="A7" s="49">
        <v>2</v>
      </c>
      <c r="B7" s="197"/>
      <c r="C7" s="49" t="s">
        <v>123</v>
      </c>
      <c r="D7" s="50">
        <v>1</v>
      </c>
      <c r="E7" s="23"/>
      <c r="F7" s="23">
        <f>F8</f>
        <v>1</v>
      </c>
    </row>
    <row r="8" spans="1:6" ht="21" hidden="1" outlineLevel="1" x14ac:dyDescent="0.25">
      <c r="A8" s="51">
        <v>1.2</v>
      </c>
      <c r="B8" s="198"/>
      <c r="C8" s="51" t="s">
        <v>196</v>
      </c>
      <c r="D8" s="53">
        <v>1</v>
      </c>
      <c r="E8" s="54">
        <v>1</v>
      </c>
      <c r="F8" s="54">
        <f t="shared" si="0"/>
        <v>1</v>
      </c>
    </row>
    <row r="9" spans="1:6" s="26" customFormat="1" ht="21" collapsed="1" x14ac:dyDescent="0.25">
      <c r="A9" s="55">
        <v>3</v>
      </c>
      <c r="B9" s="193" t="s">
        <v>124</v>
      </c>
      <c r="C9" s="55" t="s">
        <v>125</v>
      </c>
      <c r="D9" s="56">
        <v>2</v>
      </c>
      <c r="E9" s="57"/>
      <c r="F9" s="57">
        <f>F10</f>
        <v>2</v>
      </c>
    </row>
    <row r="10" spans="1:6" ht="21" hidden="1" outlineLevel="1" x14ac:dyDescent="0.25">
      <c r="A10" s="58">
        <v>1.3</v>
      </c>
      <c r="B10" s="194"/>
      <c r="C10" s="58" t="s">
        <v>197</v>
      </c>
      <c r="D10" s="59">
        <v>2</v>
      </c>
      <c r="E10" s="60">
        <v>1</v>
      </c>
      <c r="F10" s="60">
        <f t="shared" si="0"/>
        <v>2</v>
      </c>
    </row>
    <row r="11" spans="1:6" s="26" customFormat="1" ht="21" collapsed="1" x14ac:dyDescent="0.25">
      <c r="A11" s="55">
        <v>4</v>
      </c>
      <c r="B11" s="194"/>
      <c r="C11" s="55" t="s">
        <v>126</v>
      </c>
      <c r="D11" s="56">
        <v>8</v>
      </c>
      <c r="E11" s="57"/>
      <c r="F11" s="57">
        <f>F12</f>
        <v>8</v>
      </c>
    </row>
    <row r="12" spans="1:6" ht="21" hidden="1" outlineLevel="1" x14ac:dyDescent="0.25">
      <c r="A12" s="58">
        <v>1.4</v>
      </c>
      <c r="B12" s="195"/>
      <c r="C12" s="58" t="s">
        <v>182</v>
      </c>
      <c r="D12" s="59">
        <v>8</v>
      </c>
      <c r="E12" s="60">
        <v>1</v>
      </c>
      <c r="F12" s="60">
        <f t="shared" si="0"/>
        <v>8</v>
      </c>
    </row>
    <row r="13" spans="1:6" s="26" customFormat="1" ht="21" collapsed="1" x14ac:dyDescent="0.25">
      <c r="A13" s="49">
        <v>5</v>
      </c>
      <c r="B13" s="196" t="s">
        <v>127</v>
      </c>
      <c r="C13" s="49" t="s">
        <v>128</v>
      </c>
      <c r="D13" s="50">
        <v>7</v>
      </c>
      <c r="E13" s="23"/>
      <c r="F13" s="23">
        <f>F14</f>
        <v>7</v>
      </c>
    </row>
    <row r="14" spans="1:6" ht="21" hidden="1" outlineLevel="1" x14ac:dyDescent="0.25">
      <c r="A14" s="51">
        <v>1.5</v>
      </c>
      <c r="B14" s="197"/>
      <c r="C14" s="51" t="s">
        <v>129</v>
      </c>
      <c r="D14" s="53">
        <v>7</v>
      </c>
      <c r="E14" s="54">
        <v>1</v>
      </c>
      <c r="F14" s="54">
        <f t="shared" si="0"/>
        <v>7</v>
      </c>
    </row>
    <row r="15" spans="1:6" s="26" customFormat="1" ht="21" collapsed="1" x14ac:dyDescent="0.25">
      <c r="A15" s="49">
        <v>6</v>
      </c>
      <c r="B15" s="197"/>
      <c r="C15" s="49" t="s">
        <v>130</v>
      </c>
      <c r="D15" s="50">
        <v>2</v>
      </c>
      <c r="E15" s="23"/>
      <c r="F15" s="23">
        <f>F16</f>
        <v>2</v>
      </c>
    </row>
    <row r="16" spans="1:6" ht="42" hidden="1" outlineLevel="1" x14ac:dyDescent="0.25">
      <c r="A16" s="51">
        <v>1.6</v>
      </c>
      <c r="B16" s="197"/>
      <c r="C16" s="51" t="s">
        <v>131</v>
      </c>
      <c r="D16" s="53">
        <v>2</v>
      </c>
      <c r="E16" s="54">
        <v>1</v>
      </c>
      <c r="F16" s="54">
        <f t="shared" si="0"/>
        <v>2</v>
      </c>
    </row>
    <row r="17" spans="1:6" s="26" customFormat="1" ht="21" collapsed="1" x14ac:dyDescent="0.25">
      <c r="A17" s="49">
        <v>7</v>
      </c>
      <c r="B17" s="197"/>
      <c r="C17" s="49" t="s">
        <v>132</v>
      </c>
      <c r="D17" s="50">
        <v>1</v>
      </c>
      <c r="E17" s="23"/>
      <c r="F17" s="23">
        <f>F18</f>
        <v>1</v>
      </c>
    </row>
    <row r="18" spans="1:6" ht="21" hidden="1" outlineLevel="1" x14ac:dyDescent="0.25">
      <c r="A18" s="51">
        <v>1.7</v>
      </c>
      <c r="B18" s="197"/>
      <c r="C18" s="51" t="s">
        <v>133</v>
      </c>
      <c r="D18" s="53">
        <v>1</v>
      </c>
      <c r="E18" s="54">
        <v>1</v>
      </c>
      <c r="F18" s="54">
        <f t="shared" si="0"/>
        <v>1</v>
      </c>
    </row>
    <row r="19" spans="1:6" s="26" customFormat="1" ht="21" collapsed="1" x14ac:dyDescent="0.25">
      <c r="A19" s="49">
        <v>8</v>
      </c>
      <c r="B19" s="197"/>
      <c r="C19" s="49" t="s">
        <v>134</v>
      </c>
      <c r="D19" s="50">
        <v>3</v>
      </c>
      <c r="E19" s="23"/>
      <c r="F19" s="23">
        <f>F20</f>
        <v>3</v>
      </c>
    </row>
    <row r="20" spans="1:6" ht="21" hidden="1" outlineLevel="1" x14ac:dyDescent="0.25">
      <c r="A20" s="51">
        <v>1.8</v>
      </c>
      <c r="B20" s="197"/>
      <c r="C20" s="51" t="s">
        <v>135</v>
      </c>
      <c r="D20" s="53">
        <v>3</v>
      </c>
      <c r="E20" s="54">
        <v>1</v>
      </c>
      <c r="F20" s="54">
        <f t="shared" si="0"/>
        <v>3</v>
      </c>
    </row>
    <row r="21" spans="1:6" s="26" customFormat="1" ht="21" collapsed="1" x14ac:dyDescent="0.25">
      <c r="A21" s="49">
        <v>9</v>
      </c>
      <c r="B21" s="197"/>
      <c r="C21" s="49" t="s">
        <v>136</v>
      </c>
      <c r="D21" s="50">
        <v>1</v>
      </c>
      <c r="E21" s="23"/>
      <c r="F21" s="23">
        <f>F22</f>
        <v>1</v>
      </c>
    </row>
    <row r="22" spans="1:6" ht="21" hidden="1" outlineLevel="1" x14ac:dyDescent="0.25">
      <c r="A22" s="51">
        <v>1.9</v>
      </c>
      <c r="B22" s="197"/>
      <c r="C22" s="51" t="s">
        <v>129</v>
      </c>
      <c r="D22" s="53">
        <v>1</v>
      </c>
      <c r="E22" s="54">
        <v>1</v>
      </c>
      <c r="F22" s="54">
        <f t="shared" si="0"/>
        <v>1</v>
      </c>
    </row>
    <row r="23" spans="1:6" s="26" customFormat="1" ht="21" collapsed="1" x14ac:dyDescent="0.25">
      <c r="A23" s="49">
        <v>10</v>
      </c>
      <c r="B23" s="197"/>
      <c r="C23" s="49" t="s">
        <v>137</v>
      </c>
      <c r="D23" s="50">
        <v>1</v>
      </c>
      <c r="E23" s="23"/>
      <c r="F23" s="23">
        <f>F24</f>
        <v>1</v>
      </c>
    </row>
    <row r="24" spans="1:6" ht="21" hidden="1" outlineLevel="1" x14ac:dyDescent="0.25">
      <c r="A24" s="51">
        <v>10.1</v>
      </c>
      <c r="B24" s="197"/>
      <c r="C24" s="51" t="s">
        <v>138</v>
      </c>
      <c r="D24" s="53">
        <v>1</v>
      </c>
      <c r="E24" s="54">
        <v>1</v>
      </c>
      <c r="F24" s="54">
        <f t="shared" si="0"/>
        <v>1</v>
      </c>
    </row>
    <row r="25" spans="1:6" s="26" customFormat="1" ht="21" x14ac:dyDescent="0.25">
      <c r="A25" s="49">
        <v>11</v>
      </c>
      <c r="B25" s="198"/>
      <c r="C25" s="49" t="s">
        <v>39</v>
      </c>
      <c r="D25" s="50">
        <v>0</v>
      </c>
      <c r="E25" s="23"/>
      <c r="F25" s="23">
        <f t="shared" si="0"/>
        <v>0</v>
      </c>
    </row>
    <row r="26" spans="1:6" s="26" customFormat="1" ht="21" collapsed="1" x14ac:dyDescent="0.25">
      <c r="A26" s="55">
        <v>12</v>
      </c>
      <c r="B26" s="193" t="s">
        <v>139</v>
      </c>
      <c r="C26" s="55" t="s">
        <v>140</v>
      </c>
      <c r="D26" s="56">
        <v>1</v>
      </c>
      <c r="E26" s="57"/>
      <c r="F26" s="57">
        <f>F27</f>
        <v>1</v>
      </c>
    </row>
    <row r="27" spans="1:6" ht="21" hidden="1" outlineLevel="1" x14ac:dyDescent="0.25">
      <c r="A27" s="58">
        <v>1.1200000000000001</v>
      </c>
      <c r="B27" s="194"/>
      <c r="C27" s="58" t="s">
        <v>141</v>
      </c>
      <c r="D27" s="59">
        <v>1</v>
      </c>
      <c r="E27" s="60">
        <v>1</v>
      </c>
      <c r="F27" s="60">
        <f t="shared" si="0"/>
        <v>1</v>
      </c>
    </row>
    <row r="28" spans="1:6" s="26" customFormat="1" ht="21" collapsed="1" x14ac:dyDescent="0.25">
      <c r="A28" s="55">
        <v>13</v>
      </c>
      <c r="B28" s="194"/>
      <c r="C28" s="55" t="s">
        <v>142</v>
      </c>
      <c r="D28" s="56">
        <v>1</v>
      </c>
      <c r="E28" s="57"/>
      <c r="F28" s="57">
        <f>F29</f>
        <v>1</v>
      </c>
    </row>
    <row r="29" spans="1:6" ht="21" hidden="1" outlineLevel="1" x14ac:dyDescent="0.25">
      <c r="A29" s="58">
        <v>1.1299999999999999</v>
      </c>
      <c r="B29" s="194"/>
      <c r="C29" s="58" t="s">
        <v>143</v>
      </c>
      <c r="D29" s="59">
        <v>1</v>
      </c>
      <c r="E29" s="60">
        <v>1</v>
      </c>
      <c r="F29" s="60">
        <f t="shared" si="0"/>
        <v>1</v>
      </c>
    </row>
    <row r="30" spans="1:6" s="26" customFormat="1" ht="21" collapsed="1" x14ac:dyDescent="0.25">
      <c r="A30" s="55">
        <v>14</v>
      </c>
      <c r="B30" s="194"/>
      <c r="C30" s="55" t="s">
        <v>144</v>
      </c>
      <c r="D30" s="56">
        <v>1</v>
      </c>
      <c r="E30" s="57"/>
      <c r="F30" s="57">
        <f>F31</f>
        <v>1</v>
      </c>
    </row>
    <row r="31" spans="1:6" ht="21" hidden="1" outlineLevel="1" x14ac:dyDescent="0.25">
      <c r="A31" s="58">
        <v>1.1399999999999999</v>
      </c>
      <c r="B31" s="194"/>
      <c r="C31" s="58" t="s">
        <v>145</v>
      </c>
      <c r="D31" s="59">
        <v>1</v>
      </c>
      <c r="E31" s="60">
        <v>1</v>
      </c>
      <c r="F31" s="60">
        <f t="shared" si="0"/>
        <v>1</v>
      </c>
    </row>
    <row r="32" spans="1:6" s="26" customFormat="1" ht="21" collapsed="1" x14ac:dyDescent="0.25">
      <c r="A32" s="55">
        <v>15</v>
      </c>
      <c r="B32" s="194"/>
      <c r="C32" s="55" t="s">
        <v>183</v>
      </c>
      <c r="D32" s="56">
        <v>1</v>
      </c>
      <c r="E32" s="57"/>
      <c r="F32" s="57">
        <f>F33</f>
        <v>1</v>
      </c>
    </row>
    <row r="33" spans="1:6" ht="21" hidden="1" outlineLevel="1" x14ac:dyDescent="0.25">
      <c r="A33" s="58">
        <v>1.1499999999999999</v>
      </c>
      <c r="B33" s="194"/>
      <c r="C33" s="58" t="s">
        <v>146</v>
      </c>
      <c r="D33" s="59">
        <v>1</v>
      </c>
      <c r="E33" s="60">
        <v>1</v>
      </c>
      <c r="F33" s="60">
        <f t="shared" si="0"/>
        <v>1</v>
      </c>
    </row>
    <row r="34" spans="1:6" s="26" customFormat="1" ht="21" collapsed="1" x14ac:dyDescent="0.25">
      <c r="A34" s="55">
        <v>16</v>
      </c>
      <c r="B34" s="194"/>
      <c r="C34" s="55" t="s">
        <v>147</v>
      </c>
      <c r="D34" s="56">
        <v>0.5</v>
      </c>
      <c r="E34" s="57"/>
      <c r="F34" s="57">
        <f>F35</f>
        <v>0.5</v>
      </c>
    </row>
    <row r="35" spans="1:6" ht="42" hidden="1" outlineLevel="1" x14ac:dyDescent="0.25">
      <c r="A35" s="58">
        <v>1.1599999999999999</v>
      </c>
      <c r="B35" s="194"/>
      <c r="C35" s="58" t="s">
        <v>148</v>
      </c>
      <c r="D35" s="59">
        <v>0.5</v>
      </c>
      <c r="E35" s="60">
        <v>1</v>
      </c>
      <c r="F35" s="60">
        <f t="shared" si="0"/>
        <v>0.5</v>
      </c>
    </row>
    <row r="36" spans="1:6" s="26" customFormat="1" ht="21" collapsed="1" x14ac:dyDescent="0.25">
      <c r="A36" s="55">
        <v>17</v>
      </c>
      <c r="B36" s="194"/>
      <c r="C36" s="55" t="s">
        <v>149</v>
      </c>
      <c r="D36" s="56">
        <v>0.5</v>
      </c>
      <c r="E36" s="57"/>
      <c r="F36" s="57">
        <f>F37</f>
        <v>0.5</v>
      </c>
    </row>
    <row r="37" spans="1:6" ht="21" hidden="1" outlineLevel="1" x14ac:dyDescent="0.25">
      <c r="A37" s="58">
        <v>1.17</v>
      </c>
      <c r="B37" s="195"/>
      <c r="C37" s="58" t="s">
        <v>150</v>
      </c>
      <c r="D37" s="59">
        <v>0.5</v>
      </c>
      <c r="E37" s="60">
        <v>1</v>
      </c>
      <c r="F37" s="60">
        <f t="shared" si="0"/>
        <v>0.5</v>
      </c>
    </row>
    <row r="38" spans="1:6" s="26" customFormat="1" ht="21" collapsed="1" x14ac:dyDescent="0.25">
      <c r="A38" s="49">
        <v>18</v>
      </c>
      <c r="B38" s="196" t="s">
        <v>151</v>
      </c>
      <c r="C38" s="49" t="s">
        <v>152</v>
      </c>
      <c r="D38" s="50">
        <v>6</v>
      </c>
      <c r="E38" s="23"/>
      <c r="F38" s="23">
        <f>SUM(F39:F45)</f>
        <v>5</v>
      </c>
    </row>
    <row r="39" spans="1:6" ht="21" hidden="1" outlineLevel="1" x14ac:dyDescent="0.25">
      <c r="A39" s="51">
        <v>1.18</v>
      </c>
      <c r="B39" s="197"/>
      <c r="C39" s="61" t="s">
        <v>41</v>
      </c>
      <c r="D39" s="53">
        <v>0.5</v>
      </c>
      <c r="E39" s="54">
        <v>1</v>
      </c>
      <c r="F39" s="54">
        <f t="shared" si="0"/>
        <v>0.5</v>
      </c>
    </row>
    <row r="40" spans="1:6" ht="21" hidden="1" outlineLevel="1" x14ac:dyDescent="0.25">
      <c r="A40" s="51">
        <v>2.1800000000000002</v>
      </c>
      <c r="B40" s="197"/>
      <c r="C40" s="61" t="s">
        <v>184</v>
      </c>
      <c r="D40" s="53">
        <v>0.5</v>
      </c>
      <c r="E40" s="54">
        <v>1</v>
      </c>
      <c r="F40" s="54">
        <f t="shared" si="0"/>
        <v>0.5</v>
      </c>
    </row>
    <row r="41" spans="1:6" ht="21" hidden="1" outlineLevel="1" x14ac:dyDescent="0.25">
      <c r="A41" s="51">
        <v>3.18</v>
      </c>
      <c r="B41" s="197"/>
      <c r="C41" s="61" t="s">
        <v>43</v>
      </c>
      <c r="D41" s="53">
        <v>1</v>
      </c>
      <c r="E41" s="54">
        <v>0</v>
      </c>
      <c r="F41" s="54">
        <f t="shared" si="0"/>
        <v>0</v>
      </c>
    </row>
    <row r="42" spans="1:6" ht="21" hidden="1" outlineLevel="1" x14ac:dyDescent="0.25">
      <c r="A42" s="51">
        <v>4.18</v>
      </c>
      <c r="B42" s="197"/>
      <c r="C42" s="61" t="s">
        <v>44</v>
      </c>
      <c r="D42" s="53">
        <v>1</v>
      </c>
      <c r="E42" s="54">
        <v>1</v>
      </c>
      <c r="F42" s="54">
        <f t="shared" si="0"/>
        <v>1</v>
      </c>
    </row>
    <row r="43" spans="1:6" ht="21" hidden="1" outlineLevel="1" x14ac:dyDescent="0.25">
      <c r="A43" s="51">
        <v>5.18</v>
      </c>
      <c r="B43" s="197"/>
      <c r="C43" s="61" t="s">
        <v>45</v>
      </c>
      <c r="D43" s="53">
        <v>1</v>
      </c>
      <c r="E43" s="54">
        <v>1</v>
      </c>
      <c r="F43" s="54">
        <f t="shared" si="0"/>
        <v>1</v>
      </c>
    </row>
    <row r="44" spans="1:6" ht="21" hidden="1" outlineLevel="1" x14ac:dyDescent="0.25">
      <c r="A44" s="51">
        <v>6.18</v>
      </c>
      <c r="B44" s="197"/>
      <c r="C44" s="61" t="s">
        <v>46</v>
      </c>
      <c r="D44" s="53">
        <v>1</v>
      </c>
      <c r="E44" s="54">
        <v>1</v>
      </c>
      <c r="F44" s="54">
        <f t="shared" si="0"/>
        <v>1</v>
      </c>
    </row>
    <row r="45" spans="1:6" ht="21" hidden="1" outlineLevel="1" x14ac:dyDescent="0.25">
      <c r="A45" s="51">
        <v>7.18</v>
      </c>
      <c r="B45" s="197"/>
      <c r="C45" s="51" t="s">
        <v>48</v>
      </c>
      <c r="D45" s="53">
        <v>1</v>
      </c>
      <c r="E45" s="54">
        <v>1</v>
      </c>
      <c r="F45" s="54">
        <f t="shared" si="0"/>
        <v>1</v>
      </c>
    </row>
    <row r="46" spans="1:6" s="26" customFormat="1" ht="21" collapsed="1" x14ac:dyDescent="0.25">
      <c r="A46" s="49">
        <v>19</v>
      </c>
      <c r="B46" s="197"/>
      <c r="C46" s="49" t="s">
        <v>153</v>
      </c>
      <c r="D46" s="50">
        <v>4</v>
      </c>
      <c r="E46" s="23"/>
      <c r="F46" s="23">
        <f>F47</f>
        <v>0</v>
      </c>
    </row>
    <row r="47" spans="1:6" ht="21" hidden="1" outlineLevel="1" x14ac:dyDescent="0.25">
      <c r="A47" s="51">
        <v>1.19</v>
      </c>
      <c r="B47" s="198"/>
      <c r="C47" s="51" t="s">
        <v>47</v>
      </c>
      <c r="D47" s="53">
        <v>4</v>
      </c>
      <c r="E47" s="54">
        <v>0</v>
      </c>
      <c r="F47" s="54">
        <f t="shared" si="0"/>
        <v>0</v>
      </c>
    </row>
    <row r="48" spans="1:6" s="26" customFormat="1" ht="21" collapsed="1" x14ac:dyDescent="0.25">
      <c r="A48" s="55">
        <v>20</v>
      </c>
      <c r="B48" s="193" t="s">
        <v>154</v>
      </c>
      <c r="C48" s="55" t="s">
        <v>155</v>
      </c>
      <c r="D48" s="56">
        <v>1</v>
      </c>
      <c r="E48" s="57"/>
      <c r="F48" s="57">
        <f>SUM(F49:F50)</f>
        <v>0</v>
      </c>
    </row>
    <row r="49" spans="1:6" ht="21" hidden="1" outlineLevel="1" x14ac:dyDescent="0.25">
      <c r="A49" s="58">
        <v>20.100000000000001</v>
      </c>
      <c r="B49" s="194"/>
      <c r="C49" s="58" t="s">
        <v>51</v>
      </c>
      <c r="D49" s="59">
        <v>0.5</v>
      </c>
      <c r="E49" s="60">
        <v>0</v>
      </c>
      <c r="F49" s="60">
        <f t="shared" si="0"/>
        <v>0</v>
      </c>
    </row>
    <row r="50" spans="1:6" ht="21" hidden="1" outlineLevel="1" x14ac:dyDescent="0.25">
      <c r="A50" s="58">
        <v>20.2</v>
      </c>
      <c r="B50" s="194"/>
      <c r="C50" s="58" t="s">
        <v>55</v>
      </c>
      <c r="D50" s="59">
        <v>0.5</v>
      </c>
      <c r="E50" s="60">
        <v>0</v>
      </c>
      <c r="F50" s="60">
        <f t="shared" si="0"/>
        <v>0</v>
      </c>
    </row>
    <row r="51" spans="1:6" s="26" customFormat="1" ht="21" collapsed="1" x14ac:dyDescent="0.25">
      <c r="A51" s="55">
        <v>21</v>
      </c>
      <c r="B51" s="194"/>
      <c r="C51" s="55" t="s">
        <v>156</v>
      </c>
      <c r="D51" s="56">
        <v>3</v>
      </c>
      <c r="E51" s="57"/>
      <c r="F51" s="57">
        <f>F52</f>
        <v>0</v>
      </c>
    </row>
    <row r="52" spans="1:6" ht="21" hidden="1" outlineLevel="1" x14ac:dyDescent="0.25">
      <c r="A52" s="58">
        <v>1.21</v>
      </c>
      <c r="B52" s="194"/>
      <c r="C52" s="58" t="s">
        <v>56</v>
      </c>
      <c r="D52" s="59">
        <v>3</v>
      </c>
      <c r="E52" s="60">
        <v>0</v>
      </c>
      <c r="F52" s="60">
        <f t="shared" si="0"/>
        <v>0</v>
      </c>
    </row>
    <row r="53" spans="1:6" s="26" customFormat="1" ht="21" collapsed="1" x14ac:dyDescent="0.25">
      <c r="A53" s="55">
        <v>22</v>
      </c>
      <c r="B53" s="194"/>
      <c r="C53" s="55" t="s">
        <v>157</v>
      </c>
      <c r="D53" s="56">
        <v>7</v>
      </c>
      <c r="E53" s="57"/>
      <c r="F53" s="57">
        <f>SUM(F54:F55)</f>
        <v>0</v>
      </c>
    </row>
    <row r="54" spans="1:6" ht="21" hidden="1" outlineLevel="1" x14ac:dyDescent="0.25">
      <c r="A54" s="58">
        <v>1.22</v>
      </c>
      <c r="B54" s="194"/>
      <c r="C54" s="58" t="s">
        <v>52</v>
      </c>
      <c r="D54" s="59">
        <v>1</v>
      </c>
      <c r="E54" s="60">
        <v>0</v>
      </c>
      <c r="F54" s="60">
        <f t="shared" si="0"/>
        <v>0</v>
      </c>
    </row>
    <row r="55" spans="1:6" ht="21" hidden="1" outlineLevel="1" x14ac:dyDescent="0.25">
      <c r="A55" s="58">
        <v>2.2200000000000002</v>
      </c>
      <c r="B55" s="194"/>
      <c r="C55" s="58" t="s">
        <v>186</v>
      </c>
      <c r="D55" s="59">
        <v>6</v>
      </c>
      <c r="E55" s="60">
        <v>0</v>
      </c>
      <c r="F55" s="60">
        <f t="shared" si="0"/>
        <v>0</v>
      </c>
    </row>
    <row r="56" spans="1:6" s="26" customFormat="1" ht="21" collapsed="1" x14ac:dyDescent="0.25">
      <c r="A56" s="55">
        <v>23</v>
      </c>
      <c r="B56" s="194"/>
      <c r="C56" s="55" t="s">
        <v>158</v>
      </c>
      <c r="D56" s="56">
        <v>4</v>
      </c>
      <c r="E56" s="57"/>
      <c r="F56" s="57">
        <f>SUM(F57:F58)</f>
        <v>0</v>
      </c>
    </row>
    <row r="57" spans="1:6" ht="21" hidden="1" outlineLevel="1" x14ac:dyDescent="0.25">
      <c r="A57" s="58">
        <v>1.23</v>
      </c>
      <c r="B57" s="194"/>
      <c r="C57" s="58" t="s">
        <v>53</v>
      </c>
      <c r="D57" s="59">
        <v>1</v>
      </c>
      <c r="E57" s="60">
        <v>0</v>
      </c>
      <c r="F57" s="60">
        <f t="shared" si="0"/>
        <v>0</v>
      </c>
    </row>
    <row r="58" spans="1:6" ht="21" hidden="1" outlineLevel="1" x14ac:dyDescent="0.25">
      <c r="A58" s="58">
        <v>2.23</v>
      </c>
      <c r="B58" s="194"/>
      <c r="C58" s="58" t="s">
        <v>185</v>
      </c>
      <c r="D58" s="59">
        <v>3</v>
      </c>
      <c r="E58" s="60">
        <v>0</v>
      </c>
      <c r="F58" s="60">
        <f t="shared" si="0"/>
        <v>0</v>
      </c>
    </row>
    <row r="59" spans="1:6" s="26" customFormat="1" ht="21" collapsed="1" x14ac:dyDescent="0.25">
      <c r="A59" s="55">
        <v>24</v>
      </c>
      <c r="B59" s="194"/>
      <c r="C59" s="55" t="s">
        <v>159</v>
      </c>
      <c r="D59" s="56">
        <v>5</v>
      </c>
      <c r="E59" s="57"/>
      <c r="F59" s="57">
        <f>F60</f>
        <v>0</v>
      </c>
    </row>
    <row r="60" spans="1:6" ht="21" hidden="1" outlineLevel="1" x14ac:dyDescent="0.25">
      <c r="A60" s="58">
        <v>1.24</v>
      </c>
      <c r="B60" s="195"/>
      <c r="C60" s="58" t="s">
        <v>54</v>
      </c>
      <c r="D60" s="59">
        <v>5</v>
      </c>
      <c r="E60" s="60">
        <v>0</v>
      </c>
      <c r="F60" s="60">
        <f t="shared" si="0"/>
        <v>0</v>
      </c>
    </row>
    <row r="61" spans="1:6" s="26" customFormat="1" ht="21" collapsed="1" x14ac:dyDescent="0.25">
      <c r="A61" s="49">
        <v>25</v>
      </c>
      <c r="B61" s="199" t="s">
        <v>160</v>
      </c>
      <c r="C61" s="49" t="s">
        <v>161</v>
      </c>
      <c r="D61" s="50">
        <v>5</v>
      </c>
      <c r="E61" s="23"/>
      <c r="F61" s="23">
        <f>F62</f>
        <v>0</v>
      </c>
    </row>
    <row r="62" spans="1:6" ht="21" hidden="1" outlineLevel="1" x14ac:dyDescent="0.25">
      <c r="A62" s="51">
        <v>1.25</v>
      </c>
      <c r="B62" s="200"/>
      <c r="C62" s="51" t="s">
        <v>187</v>
      </c>
      <c r="D62" s="53">
        <v>5</v>
      </c>
      <c r="E62" s="54">
        <v>0</v>
      </c>
      <c r="F62" s="54">
        <f t="shared" si="0"/>
        <v>0</v>
      </c>
    </row>
    <row r="63" spans="1:6" s="26" customFormat="1" ht="21" collapsed="1" x14ac:dyDescent="0.25">
      <c r="A63" s="55">
        <v>26</v>
      </c>
      <c r="B63" s="201" t="s">
        <v>11</v>
      </c>
      <c r="C63" s="55" t="s">
        <v>162</v>
      </c>
      <c r="D63" s="56">
        <v>5</v>
      </c>
      <c r="E63" s="57"/>
      <c r="F63" s="57">
        <f>SUM(F64:F68)</f>
        <v>3</v>
      </c>
    </row>
    <row r="64" spans="1:6" ht="21" hidden="1" outlineLevel="1" x14ac:dyDescent="0.25">
      <c r="A64" s="58">
        <v>1.26</v>
      </c>
      <c r="B64" s="202"/>
      <c r="C64" s="62" t="s">
        <v>66</v>
      </c>
      <c r="D64" s="59">
        <v>0.5</v>
      </c>
      <c r="E64" s="60">
        <v>0</v>
      </c>
      <c r="F64" s="60">
        <f t="shared" si="0"/>
        <v>0</v>
      </c>
    </row>
    <row r="65" spans="1:6" ht="21" hidden="1" outlineLevel="1" x14ac:dyDescent="0.25">
      <c r="A65" s="58">
        <v>2.2599999999999998</v>
      </c>
      <c r="B65" s="202"/>
      <c r="C65" s="62" t="s">
        <v>67</v>
      </c>
      <c r="D65" s="59">
        <v>1</v>
      </c>
      <c r="E65" s="60">
        <v>1</v>
      </c>
      <c r="F65" s="60">
        <f t="shared" si="0"/>
        <v>1</v>
      </c>
    </row>
    <row r="66" spans="1:6" ht="21" hidden="1" outlineLevel="1" x14ac:dyDescent="0.25">
      <c r="A66" s="58">
        <v>3.26</v>
      </c>
      <c r="B66" s="202"/>
      <c r="C66" s="62" t="s">
        <v>68</v>
      </c>
      <c r="D66" s="59">
        <v>1</v>
      </c>
      <c r="E66" s="60">
        <v>1</v>
      </c>
      <c r="F66" s="60">
        <f t="shared" si="0"/>
        <v>1</v>
      </c>
    </row>
    <row r="67" spans="1:6" ht="21" hidden="1" outlineLevel="1" x14ac:dyDescent="0.25">
      <c r="A67" s="58">
        <v>4.26</v>
      </c>
      <c r="B67" s="202"/>
      <c r="C67" s="62" t="s">
        <v>69</v>
      </c>
      <c r="D67" s="59">
        <v>1</v>
      </c>
      <c r="E67" s="60">
        <v>1</v>
      </c>
      <c r="F67" s="60">
        <f t="shared" si="0"/>
        <v>1</v>
      </c>
    </row>
    <row r="68" spans="1:6" ht="21" hidden="1" outlineLevel="1" x14ac:dyDescent="0.25">
      <c r="A68" s="58">
        <v>5.26</v>
      </c>
      <c r="B68" s="203"/>
      <c r="C68" s="62" t="s">
        <v>70</v>
      </c>
      <c r="D68" s="59">
        <v>1.5</v>
      </c>
      <c r="E68" s="60">
        <v>0</v>
      </c>
      <c r="F68" s="60">
        <f t="shared" si="0"/>
        <v>0</v>
      </c>
    </row>
    <row r="69" spans="1:6" s="26" customFormat="1" ht="21" collapsed="1" x14ac:dyDescent="0.25">
      <c r="A69" s="49">
        <v>27</v>
      </c>
      <c r="B69" s="196" t="s">
        <v>163</v>
      </c>
      <c r="C69" s="49" t="s">
        <v>164</v>
      </c>
      <c r="D69" s="50">
        <v>1</v>
      </c>
      <c r="E69" s="23"/>
      <c r="F69" s="23">
        <f>F70</f>
        <v>1</v>
      </c>
    </row>
    <row r="70" spans="1:6" ht="21" hidden="1" outlineLevel="1" x14ac:dyDescent="0.25">
      <c r="A70" s="51">
        <v>1.27</v>
      </c>
      <c r="B70" s="197"/>
      <c r="C70" s="51" t="s">
        <v>188</v>
      </c>
      <c r="D70" s="53">
        <v>1</v>
      </c>
      <c r="E70" s="54">
        <v>1</v>
      </c>
      <c r="F70" s="54">
        <f t="shared" ref="F70:F96" si="1">E70*D70</f>
        <v>1</v>
      </c>
    </row>
    <row r="71" spans="1:6" s="26" customFormat="1" ht="21" collapsed="1" x14ac:dyDescent="0.25">
      <c r="A71" s="49">
        <v>28</v>
      </c>
      <c r="B71" s="197"/>
      <c r="C71" s="49" t="s">
        <v>165</v>
      </c>
      <c r="D71" s="50">
        <v>1</v>
      </c>
      <c r="E71" s="23"/>
      <c r="F71" s="23">
        <f>F72</f>
        <v>1</v>
      </c>
    </row>
    <row r="72" spans="1:6" ht="42" hidden="1" outlineLevel="1" x14ac:dyDescent="0.25">
      <c r="A72" s="51">
        <v>1.28</v>
      </c>
      <c r="B72" s="197"/>
      <c r="C72" s="51" t="s">
        <v>189</v>
      </c>
      <c r="D72" s="53">
        <v>1</v>
      </c>
      <c r="E72" s="54">
        <v>1</v>
      </c>
      <c r="F72" s="54">
        <f t="shared" si="1"/>
        <v>1</v>
      </c>
    </row>
    <row r="73" spans="1:6" s="26" customFormat="1" ht="21" collapsed="1" x14ac:dyDescent="0.25">
      <c r="A73" s="49">
        <v>29</v>
      </c>
      <c r="B73" s="197"/>
      <c r="C73" s="49" t="s">
        <v>166</v>
      </c>
      <c r="D73" s="50">
        <v>1</v>
      </c>
      <c r="E73" s="23"/>
      <c r="F73" s="23">
        <f>F74</f>
        <v>1</v>
      </c>
    </row>
    <row r="74" spans="1:6" ht="21" hidden="1" outlineLevel="1" x14ac:dyDescent="0.25">
      <c r="A74" s="51">
        <v>1.29</v>
      </c>
      <c r="B74" s="197"/>
      <c r="C74" s="51" t="s">
        <v>190</v>
      </c>
      <c r="D74" s="53">
        <v>1</v>
      </c>
      <c r="E74" s="54">
        <v>1</v>
      </c>
      <c r="F74" s="54">
        <f t="shared" si="1"/>
        <v>1</v>
      </c>
    </row>
    <row r="75" spans="1:6" s="26" customFormat="1" ht="21" collapsed="1" x14ac:dyDescent="0.25">
      <c r="A75" s="49">
        <v>30</v>
      </c>
      <c r="B75" s="197"/>
      <c r="C75" s="49" t="s">
        <v>167</v>
      </c>
      <c r="D75" s="50">
        <v>1</v>
      </c>
      <c r="E75" s="23"/>
      <c r="F75" s="23">
        <f>F76</f>
        <v>1</v>
      </c>
    </row>
    <row r="76" spans="1:6" ht="42" hidden="1" outlineLevel="1" x14ac:dyDescent="0.25">
      <c r="A76" s="51">
        <v>30.1</v>
      </c>
      <c r="B76" s="197"/>
      <c r="C76" s="51" t="s">
        <v>191</v>
      </c>
      <c r="D76" s="53">
        <v>1</v>
      </c>
      <c r="E76" s="54">
        <v>1</v>
      </c>
      <c r="F76" s="54">
        <f t="shared" si="1"/>
        <v>1</v>
      </c>
    </row>
    <row r="77" spans="1:6" s="26" customFormat="1" ht="21" collapsed="1" x14ac:dyDescent="0.25">
      <c r="A77" s="49">
        <v>31</v>
      </c>
      <c r="B77" s="197"/>
      <c r="C77" s="49" t="s">
        <v>168</v>
      </c>
      <c r="D77" s="50">
        <v>0.5</v>
      </c>
      <c r="E77" s="23"/>
      <c r="F77" s="23">
        <f>F78</f>
        <v>0.5</v>
      </c>
    </row>
    <row r="78" spans="1:6" ht="42" hidden="1" outlineLevel="1" x14ac:dyDescent="0.25">
      <c r="A78" s="51">
        <v>1.31</v>
      </c>
      <c r="B78" s="197"/>
      <c r="C78" s="51" t="s">
        <v>192</v>
      </c>
      <c r="D78" s="53">
        <v>0.5</v>
      </c>
      <c r="E78" s="54">
        <v>1</v>
      </c>
      <c r="F78" s="54">
        <f t="shared" si="1"/>
        <v>0.5</v>
      </c>
    </row>
    <row r="79" spans="1:6" s="26" customFormat="1" ht="21" collapsed="1" x14ac:dyDescent="0.25">
      <c r="A79" s="49">
        <v>32</v>
      </c>
      <c r="B79" s="198"/>
      <c r="C79" s="49" t="s">
        <v>169</v>
      </c>
      <c r="D79" s="50">
        <v>0.5</v>
      </c>
      <c r="E79" s="23"/>
      <c r="F79" s="23">
        <f>F80</f>
        <v>0.5</v>
      </c>
    </row>
    <row r="80" spans="1:6" ht="21" hidden="1" outlineLevel="1" x14ac:dyDescent="0.25">
      <c r="A80" s="51">
        <v>1.32</v>
      </c>
      <c r="B80" s="52"/>
      <c r="C80" s="51" t="s">
        <v>193</v>
      </c>
      <c r="D80" s="53">
        <v>0.5</v>
      </c>
      <c r="E80" s="54">
        <v>1</v>
      </c>
      <c r="F80" s="54">
        <f t="shared" si="1"/>
        <v>0.5</v>
      </c>
    </row>
    <row r="81" spans="1:6" s="26" customFormat="1" ht="21" collapsed="1" x14ac:dyDescent="0.25">
      <c r="A81" s="55">
        <v>33</v>
      </c>
      <c r="B81" s="193" t="s">
        <v>12</v>
      </c>
      <c r="C81" s="55" t="s">
        <v>170</v>
      </c>
      <c r="D81" s="56">
        <v>4</v>
      </c>
      <c r="E81" s="57"/>
      <c r="F81" s="57">
        <f>F82</f>
        <v>4</v>
      </c>
    </row>
    <row r="82" spans="1:6" ht="21" hidden="1" outlineLevel="1" x14ac:dyDescent="0.25">
      <c r="A82" s="58">
        <v>1.33</v>
      </c>
      <c r="B82" s="194"/>
      <c r="C82" s="58" t="s">
        <v>72</v>
      </c>
      <c r="D82" s="59">
        <v>4</v>
      </c>
      <c r="E82" s="60">
        <v>1</v>
      </c>
      <c r="F82" s="60">
        <f t="shared" si="1"/>
        <v>4</v>
      </c>
    </row>
    <row r="83" spans="1:6" s="26" customFormat="1" ht="21" collapsed="1" x14ac:dyDescent="0.25">
      <c r="A83" s="55">
        <v>34</v>
      </c>
      <c r="B83" s="194"/>
      <c r="C83" s="55" t="s">
        <v>171</v>
      </c>
      <c r="D83" s="56">
        <v>2</v>
      </c>
      <c r="E83" s="57"/>
      <c r="F83" s="57">
        <f>F84</f>
        <v>2</v>
      </c>
    </row>
    <row r="84" spans="1:6" ht="21" hidden="1" outlineLevel="1" x14ac:dyDescent="0.25">
      <c r="A84" s="58">
        <v>1.34</v>
      </c>
      <c r="B84" s="194"/>
      <c r="C84" s="58" t="s">
        <v>73</v>
      </c>
      <c r="D84" s="59">
        <v>2</v>
      </c>
      <c r="E84" s="60">
        <v>1</v>
      </c>
      <c r="F84" s="60">
        <f t="shared" si="1"/>
        <v>2</v>
      </c>
    </row>
    <row r="85" spans="1:6" s="26" customFormat="1" ht="21" collapsed="1" x14ac:dyDescent="0.25">
      <c r="A85" s="55">
        <v>35</v>
      </c>
      <c r="B85" s="194"/>
      <c r="C85" s="55" t="s">
        <v>172</v>
      </c>
      <c r="D85" s="56">
        <v>4</v>
      </c>
      <c r="E85" s="57"/>
      <c r="F85" s="57">
        <f>F86</f>
        <v>4</v>
      </c>
    </row>
    <row r="86" spans="1:6" ht="21" hidden="1" outlineLevel="1" x14ac:dyDescent="0.25">
      <c r="A86" s="58">
        <v>1.35</v>
      </c>
      <c r="B86" s="195"/>
      <c r="C86" s="58" t="s">
        <v>194</v>
      </c>
      <c r="D86" s="59">
        <v>4</v>
      </c>
      <c r="E86" s="60">
        <v>1</v>
      </c>
      <c r="F86" s="60">
        <f t="shared" si="1"/>
        <v>4</v>
      </c>
    </row>
    <row r="87" spans="1:6" s="26" customFormat="1" ht="21" collapsed="1" x14ac:dyDescent="0.25">
      <c r="A87" s="49">
        <v>36</v>
      </c>
      <c r="B87" s="199" t="s">
        <v>173</v>
      </c>
      <c r="C87" s="49" t="s">
        <v>174</v>
      </c>
      <c r="D87" s="50">
        <v>5</v>
      </c>
      <c r="E87" s="23"/>
      <c r="F87" s="23">
        <f>F88</f>
        <v>0</v>
      </c>
    </row>
    <row r="88" spans="1:6" ht="21" hidden="1" outlineLevel="1" x14ac:dyDescent="0.25">
      <c r="A88" s="51">
        <v>1.36</v>
      </c>
      <c r="B88" s="200"/>
      <c r="C88" s="51" t="s">
        <v>195</v>
      </c>
      <c r="D88" s="53">
        <v>5</v>
      </c>
      <c r="E88" s="54">
        <v>0</v>
      </c>
      <c r="F88" s="54">
        <f t="shared" si="1"/>
        <v>0</v>
      </c>
    </row>
    <row r="89" spans="1:6" s="26" customFormat="1" ht="21" collapsed="1" x14ac:dyDescent="0.25">
      <c r="A89" s="55">
        <v>37</v>
      </c>
      <c r="B89" s="186" t="s">
        <v>175</v>
      </c>
      <c r="C89" s="55" t="s">
        <v>176</v>
      </c>
      <c r="D89" s="56">
        <v>2</v>
      </c>
      <c r="E89" s="57"/>
      <c r="F89" s="57">
        <f>F90</f>
        <v>2</v>
      </c>
    </row>
    <row r="90" spans="1:6" ht="21" hidden="1" outlineLevel="1" x14ac:dyDescent="0.25">
      <c r="A90" s="58">
        <v>1.37</v>
      </c>
      <c r="B90" s="187"/>
      <c r="C90" s="58" t="s">
        <v>201</v>
      </c>
      <c r="D90" s="59">
        <v>2</v>
      </c>
      <c r="E90" s="60">
        <v>1</v>
      </c>
      <c r="F90" s="60">
        <f t="shared" si="1"/>
        <v>2</v>
      </c>
    </row>
    <row r="91" spans="1:6" s="26" customFormat="1" ht="21" collapsed="1" x14ac:dyDescent="0.25">
      <c r="A91" s="55">
        <v>38</v>
      </c>
      <c r="B91" s="187"/>
      <c r="C91" s="55" t="s">
        <v>177</v>
      </c>
      <c r="D91" s="56">
        <v>1</v>
      </c>
      <c r="E91" s="57"/>
      <c r="F91" s="57">
        <f>F92</f>
        <v>1</v>
      </c>
    </row>
    <row r="92" spans="1:6" ht="21" hidden="1" outlineLevel="1" x14ac:dyDescent="0.25">
      <c r="A92" s="58">
        <v>1.38</v>
      </c>
      <c r="B92" s="187"/>
      <c r="C92" s="58" t="s">
        <v>202</v>
      </c>
      <c r="D92" s="59">
        <v>1</v>
      </c>
      <c r="E92" s="60">
        <v>1</v>
      </c>
      <c r="F92" s="60">
        <f t="shared" si="1"/>
        <v>1</v>
      </c>
    </row>
    <row r="93" spans="1:6" s="26" customFormat="1" ht="21" collapsed="1" x14ac:dyDescent="0.25">
      <c r="A93" s="55">
        <v>39</v>
      </c>
      <c r="B93" s="187"/>
      <c r="C93" s="55" t="s">
        <v>178</v>
      </c>
      <c r="D93" s="56">
        <v>1</v>
      </c>
      <c r="E93" s="57"/>
      <c r="F93" s="57">
        <f>F94</f>
        <v>1</v>
      </c>
    </row>
    <row r="94" spans="1:6" ht="21" hidden="1" outlineLevel="1" x14ac:dyDescent="0.25">
      <c r="A94" s="58">
        <v>1.39</v>
      </c>
      <c r="B94" s="187"/>
      <c r="C94" s="58" t="s">
        <v>203</v>
      </c>
      <c r="D94" s="59">
        <v>1</v>
      </c>
      <c r="E94" s="60">
        <v>1</v>
      </c>
      <c r="F94" s="60">
        <f t="shared" si="1"/>
        <v>1</v>
      </c>
    </row>
    <row r="95" spans="1:6" s="26" customFormat="1" ht="21" collapsed="1" x14ac:dyDescent="0.25">
      <c r="A95" s="55">
        <v>40</v>
      </c>
      <c r="B95" s="187"/>
      <c r="C95" s="55" t="s">
        <v>179</v>
      </c>
      <c r="D95" s="56">
        <v>1</v>
      </c>
      <c r="E95" s="57"/>
      <c r="F95" s="57">
        <f>F96</f>
        <v>1</v>
      </c>
    </row>
    <row r="96" spans="1:6" ht="21" hidden="1" outlineLevel="1" x14ac:dyDescent="0.25">
      <c r="A96" s="63">
        <v>40.1</v>
      </c>
      <c r="B96" s="187"/>
      <c r="C96" s="63" t="s">
        <v>204</v>
      </c>
      <c r="D96" s="64">
        <v>1</v>
      </c>
      <c r="E96" s="65">
        <v>1</v>
      </c>
      <c r="F96" s="65">
        <f t="shared" si="1"/>
        <v>1</v>
      </c>
    </row>
    <row r="97" spans="1:6" ht="21" x14ac:dyDescent="0.25">
      <c r="A97" s="66"/>
      <c r="B97" s="66"/>
      <c r="C97" s="66"/>
      <c r="D97" s="67">
        <f>SUM(D4:D96)</f>
        <v>200</v>
      </c>
      <c r="E97" s="68" t="s">
        <v>230</v>
      </c>
      <c r="F97" s="69">
        <f>(SUM(F4:F96)/2)/100</f>
        <v>0.63</v>
      </c>
    </row>
  </sheetData>
  <mergeCells count="15">
    <mergeCell ref="B89:B96"/>
    <mergeCell ref="A1:D1"/>
    <mergeCell ref="E2:F2"/>
    <mergeCell ref="B48:B60"/>
    <mergeCell ref="B4:B8"/>
    <mergeCell ref="B9:B12"/>
    <mergeCell ref="B13:B25"/>
    <mergeCell ref="B26:B37"/>
    <mergeCell ref="B38:B47"/>
    <mergeCell ref="B81:B86"/>
    <mergeCell ref="B87:B88"/>
    <mergeCell ref="B69:B79"/>
    <mergeCell ref="B61:B62"/>
    <mergeCell ref="B63:B68"/>
    <mergeCell ref="A2:C2"/>
  </mergeCells>
  <pageMargins left="0.7" right="0.7" top="0.75" bottom="0.75" header="0.3" footer="0.3"/>
  <pageSetup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D2B86-83EA-4FD7-B30A-7AA07775156C}">
  <sheetPr>
    <tabColor rgb="FFFFC000"/>
  </sheetPr>
  <dimension ref="A1:F11"/>
  <sheetViews>
    <sheetView rightToLeft="1" zoomScale="115" zoomScaleNormal="115" workbookViewId="0">
      <selection activeCell="D13" sqref="D13"/>
    </sheetView>
  </sheetViews>
  <sheetFormatPr defaultRowHeight="19.2" x14ac:dyDescent="0.25"/>
  <cols>
    <col min="1" max="1" width="8.796875" style="101"/>
    <col min="2" max="2" width="17.796875" style="101" customWidth="1"/>
    <col min="3" max="3" width="25.8984375" style="101" customWidth="1"/>
    <col min="4" max="4" width="8" style="101" customWidth="1"/>
    <col min="5" max="5" width="16.5" style="101" customWidth="1"/>
    <col min="6" max="6" width="52.19921875" style="101" customWidth="1"/>
    <col min="7" max="16384" width="8.796875" style="101"/>
  </cols>
  <sheetData>
    <row r="1" spans="1:6" ht="21" customHeight="1" x14ac:dyDescent="0.25">
      <c r="A1" s="208" t="s">
        <v>237</v>
      </c>
      <c r="B1" s="209"/>
      <c r="C1" s="209"/>
      <c r="D1" s="209"/>
      <c r="E1" s="209"/>
      <c r="F1" s="44" t="s">
        <v>253</v>
      </c>
    </row>
    <row r="2" spans="1:6" ht="21" x14ac:dyDescent="0.25">
      <c r="A2" s="2" t="s">
        <v>0</v>
      </c>
      <c r="B2" s="2" t="s">
        <v>110</v>
      </c>
      <c r="C2" s="2" t="s">
        <v>223</v>
      </c>
      <c r="D2" s="2" t="s">
        <v>117</v>
      </c>
      <c r="E2" s="2" t="s">
        <v>239</v>
      </c>
      <c r="F2" s="2" t="s">
        <v>112</v>
      </c>
    </row>
    <row r="3" spans="1:6" ht="38.4" customHeight="1" x14ac:dyDescent="0.25">
      <c r="A3" s="102">
        <v>1</v>
      </c>
      <c r="B3" s="206" t="s">
        <v>225</v>
      </c>
      <c r="C3" s="102" t="s">
        <v>226</v>
      </c>
      <c r="D3" s="102">
        <v>0.05</v>
      </c>
      <c r="E3" s="103">
        <f>'چک‌لیست مستندات پروژه'!C20</f>
        <v>0.33333333333333331</v>
      </c>
      <c r="F3" s="10" t="s">
        <v>231</v>
      </c>
    </row>
    <row r="4" spans="1:6" ht="38.4" customHeight="1" x14ac:dyDescent="0.25">
      <c r="A4" s="102">
        <v>2</v>
      </c>
      <c r="B4" s="207"/>
      <c r="C4" s="102" t="s">
        <v>227</v>
      </c>
      <c r="D4" s="102">
        <v>0.05</v>
      </c>
      <c r="E4" s="103">
        <f>'چک‌لیست مستندات پروژه'!C21</f>
        <v>0.25</v>
      </c>
      <c r="F4" s="10" t="s">
        <v>232</v>
      </c>
    </row>
    <row r="5" spans="1:6" ht="38.4" customHeight="1" x14ac:dyDescent="0.25">
      <c r="A5" s="102">
        <v>3</v>
      </c>
      <c r="B5" s="205" t="s">
        <v>224</v>
      </c>
      <c r="C5" s="102" t="s">
        <v>113</v>
      </c>
      <c r="D5" s="102">
        <v>0.1</v>
      </c>
      <c r="E5" s="103">
        <f>'چک‌لیست شرح خدمات'!C77</f>
        <v>0.5</v>
      </c>
      <c r="F5" s="10"/>
    </row>
    <row r="6" spans="1:6" ht="42" x14ac:dyDescent="0.25">
      <c r="A6" s="102">
        <v>4</v>
      </c>
      <c r="B6" s="205"/>
      <c r="C6" s="102" t="s">
        <v>7</v>
      </c>
      <c r="D6" s="102">
        <v>0.1</v>
      </c>
      <c r="E6" s="103">
        <f>'چک‌لیست شرح خدمات'!C78</f>
        <v>1</v>
      </c>
      <c r="F6" s="10" t="s">
        <v>252</v>
      </c>
    </row>
    <row r="7" spans="1:6" ht="21" x14ac:dyDescent="0.25">
      <c r="A7" s="102">
        <v>5</v>
      </c>
      <c r="B7" s="205"/>
      <c r="C7" s="102" t="s">
        <v>114</v>
      </c>
      <c r="D7" s="102">
        <v>0.15</v>
      </c>
      <c r="E7" s="103">
        <f>'چک‌لیست شرح خدمات'!C79</f>
        <v>0.35714285714285715</v>
      </c>
      <c r="F7" s="10" t="s">
        <v>233</v>
      </c>
    </row>
    <row r="8" spans="1:6" ht="21" x14ac:dyDescent="0.25">
      <c r="A8" s="102">
        <v>6</v>
      </c>
      <c r="B8" s="205"/>
      <c r="C8" s="102" t="s">
        <v>115</v>
      </c>
      <c r="D8" s="102">
        <v>0.2</v>
      </c>
      <c r="E8" s="103">
        <f>'چک‌لیست شرح خدمات'!C80</f>
        <v>1</v>
      </c>
      <c r="F8" s="10" t="s">
        <v>234</v>
      </c>
    </row>
    <row r="9" spans="1:6" ht="21" x14ac:dyDescent="0.25">
      <c r="A9" s="102">
        <v>7</v>
      </c>
      <c r="B9" s="205"/>
      <c r="C9" s="102" t="s">
        <v>116</v>
      </c>
      <c r="D9" s="102">
        <v>0.05</v>
      </c>
      <c r="E9" s="103">
        <f>'چک‌لیست شرح خدمات'!C81</f>
        <v>1</v>
      </c>
      <c r="F9" s="10" t="s">
        <v>235</v>
      </c>
    </row>
    <row r="10" spans="1:6" ht="42" x14ac:dyDescent="0.25">
      <c r="A10" s="102">
        <v>8</v>
      </c>
      <c r="B10" s="102" t="s">
        <v>229</v>
      </c>
      <c r="C10" s="102" t="s">
        <v>228</v>
      </c>
      <c r="D10" s="102">
        <v>0.3</v>
      </c>
      <c r="E10" s="104">
        <f>'جدول پیشرفت پروژه'!F97</f>
        <v>0.63</v>
      </c>
      <c r="F10" s="10" t="s">
        <v>236</v>
      </c>
    </row>
    <row r="11" spans="1:6" ht="21" x14ac:dyDescent="0.25">
      <c r="A11" s="10"/>
      <c r="B11" s="10"/>
      <c r="C11" s="10" t="s">
        <v>118</v>
      </c>
      <c r="D11" s="10"/>
      <c r="E11" s="70">
        <f>SUMPRODUCT(E3:E10,D3:D10)</f>
        <v>0.67173809523809525</v>
      </c>
      <c r="F11" s="10"/>
    </row>
  </sheetData>
  <mergeCells count="3">
    <mergeCell ref="B5:B9"/>
    <mergeCell ref="B3:B4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ID Sheet</vt:lpstr>
      <vt:lpstr>چک‌لیست مستندات پروژه</vt:lpstr>
      <vt:lpstr>چک‌لیست شرح خدمات</vt:lpstr>
      <vt:lpstr>جدول پیشرفت پروژه</vt:lpstr>
      <vt:lpstr>جدول تجمیعی امتیازات</vt:lpstr>
      <vt:lpstr>'جدول پیشرفت پروژه'!Print_Area</vt:lpstr>
      <vt:lpstr>'چک‌لیست شرح خدمات'!Print_Area</vt:lpstr>
      <vt:lpstr>'چک‌لیست مستندات پروژه'!Print_Area</vt:lpstr>
      <vt:lpstr>'جدول پیشرفت پروژه'!Print_Titles</vt:lpstr>
      <vt:lpstr>'چک‌لیست شرح خدمات'!Print_Titles</vt:lpstr>
      <vt:lpstr>'چک‌لیست مستندات پروژه'!Print_Titles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NikooCom</dc:creator>
  <cp:lastModifiedBy>iman mahdavi</cp:lastModifiedBy>
  <cp:lastPrinted>2024-06-29T12:24:55Z</cp:lastPrinted>
  <dcterms:created xsi:type="dcterms:W3CDTF">2015-06-05T18:17:20Z</dcterms:created>
  <dcterms:modified xsi:type="dcterms:W3CDTF">2024-10-18T19:49:10Z</dcterms:modified>
</cp:coreProperties>
</file>